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TKING\Google Drive\00 PPTs\00 CAT Workshops\00 2020\Strategy PDFs\CAT Calculator_\"/>
    </mc:Choice>
  </mc:AlternateContent>
  <xr:revisionPtr revIDLastSave="0" documentId="13_ncr:1_{880941F3-BECC-4D9E-B192-5FE2F909CFB8}" xr6:coauthVersionLast="45" xr6:coauthVersionMax="45" xr10:uidLastSave="{00000000-0000-0000-0000-000000000000}"/>
  <bookViews>
    <workbookView xWindow="-110" yWindow="-110" windowWidth="19420" windowHeight="10420" tabRatio="920" activeTab="2" xr2:uid="{00000000-000D-0000-FFFF-FFFF00000000}"/>
  </bookViews>
  <sheets>
    <sheet name="Next Mock Score" sheetId="57" r:id="rId1"/>
    <sheet name="Score Vs Percentile" sheetId="60" r:id="rId2"/>
    <sheet name="12 Pillars" sheetId="61" r:id="rId3"/>
    <sheet name="Target Plan" sheetId="58" r:id="rId4"/>
    <sheet name="Mock Analysis" sheetId="59" r:id="rId5"/>
  </sheets>
  <definedNames>
    <definedName name="_xlnm.Print_Area" localSheetId="1">'Score Vs Percentile'!$A$8:$S$34</definedName>
  </definedNames>
  <calcPr calcId="181029"/>
</workbook>
</file>

<file path=xl/calcChain.xml><?xml version="1.0" encoding="utf-8"?>
<calcChain xmlns="http://schemas.openxmlformats.org/spreadsheetml/2006/main">
  <c r="Q3" i="60" l="1"/>
  <c r="F7" i="60" s="1"/>
  <c r="F16" i="60"/>
  <c r="F19" i="60"/>
  <c r="F21" i="60"/>
  <c r="F24" i="60"/>
  <c r="F27" i="60"/>
  <c r="I13" i="60"/>
  <c r="I14" i="60"/>
  <c r="I19" i="60"/>
  <c r="I20" i="60"/>
  <c r="I21" i="60"/>
  <c r="I22" i="60"/>
  <c r="I27" i="60"/>
  <c r="I28" i="60"/>
  <c r="J13" i="60"/>
  <c r="J18" i="60"/>
  <c r="J19" i="60"/>
  <c r="J20" i="60"/>
  <c r="J21" i="60"/>
  <c r="J26" i="60"/>
  <c r="J27" i="60"/>
  <c r="J28" i="60"/>
  <c r="K17" i="60"/>
  <c r="K18" i="60"/>
  <c r="K19" i="60"/>
  <c r="K20" i="60"/>
  <c r="K25" i="60"/>
  <c r="K26" i="60"/>
  <c r="K27" i="60"/>
  <c r="K28" i="60"/>
  <c r="J25" i="60" l="1"/>
  <c r="I18" i="60"/>
  <c r="E18" i="60"/>
  <c r="F15" i="60"/>
  <c r="K23" i="60"/>
  <c r="K15" i="60"/>
  <c r="J24" i="60"/>
  <c r="J16" i="60"/>
  <c r="I25" i="60"/>
  <c r="I17" i="60"/>
  <c r="F28" i="60"/>
  <c r="F20" i="60"/>
  <c r="E15" i="60"/>
  <c r="C21" i="60"/>
  <c r="C13" i="60"/>
  <c r="E13" i="60"/>
  <c r="K24" i="60"/>
  <c r="J17" i="60"/>
  <c r="F23" i="60"/>
  <c r="K22" i="60"/>
  <c r="K14" i="60"/>
  <c r="J23" i="60"/>
  <c r="J15" i="60"/>
  <c r="I24" i="60"/>
  <c r="I16" i="60"/>
  <c r="F25" i="60"/>
  <c r="F17" i="60"/>
  <c r="D15" i="60"/>
  <c r="C28" i="60"/>
  <c r="AF3" i="60"/>
  <c r="F26" i="60"/>
  <c r="F18" i="60"/>
  <c r="K16" i="60"/>
  <c r="I26" i="60"/>
  <c r="D21" i="60"/>
  <c r="K21" i="60"/>
  <c r="K13" i="60"/>
  <c r="J22" i="60"/>
  <c r="J14" i="60"/>
  <c r="I23" i="60"/>
  <c r="I15" i="60"/>
  <c r="E25" i="60"/>
  <c r="F22" i="60"/>
  <c r="F14" i="60"/>
  <c r="AF28" i="60"/>
  <c r="Y28" i="60"/>
  <c r="E28" i="60" s="1"/>
  <c r="X28" i="60"/>
  <c r="D28" i="60" s="1"/>
  <c r="W28" i="60"/>
  <c r="AF27" i="60"/>
  <c r="Y27" i="60"/>
  <c r="E27" i="60" s="1"/>
  <c r="X27" i="60"/>
  <c r="D27" i="60" s="1"/>
  <c r="W27" i="60"/>
  <c r="C27" i="60" s="1"/>
  <c r="AF26" i="60"/>
  <c r="Y26" i="60"/>
  <c r="E26" i="60" s="1"/>
  <c r="X26" i="60"/>
  <c r="D26" i="60" s="1"/>
  <c r="W26" i="60"/>
  <c r="C26" i="60" s="1"/>
  <c r="AF25" i="60"/>
  <c r="Y25" i="60"/>
  <c r="X25" i="60"/>
  <c r="D25" i="60" s="1"/>
  <c r="W25" i="60"/>
  <c r="C25" i="60" s="1"/>
  <c r="AF24" i="60"/>
  <c r="Y24" i="60"/>
  <c r="E24" i="60" s="1"/>
  <c r="X24" i="60"/>
  <c r="D24" i="60" s="1"/>
  <c r="W24" i="60"/>
  <c r="C24" i="60" s="1"/>
  <c r="AF23" i="60"/>
  <c r="Y23" i="60"/>
  <c r="E23" i="60" s="1"/>
  <c r="X23" i="60"/>
  <c r="D23" i="60" s="1"/>
  <c r="W23" i="60"/>
  <c r="C23" i="60" s="1"/>
  <c r="AF22" i="60"/>
  <c r="Y22" i="60"/>
  <c r="E22" i="60" s="1"/>
  <c r="X22" i="60"/>
  <c r="D22" i="60" s="1"/>
  <c r="W22" i="60"/>
  <c r="C22" i="60" s="1"/>
  <c r="AF21" i="60"/>
  <c r="Y21" i="60"/>
  <c r="E21" i="60" s="1"/>
  <c r="X21" i="60"/>
  <c r="W21" i="60"/>
  <c r="AF20" i="60"/>
  <c r="Y20" i="60"/>
  <c r="E20" i="60" s="1"/>
  <c r="X20" i="60"/>
  <c r="D20" i="60" s="1"/>
  <c r="W20" i="60"/>
  <c r="C20" i="60" s="1"/>
  <c r="AF19" i="60"/>
  <c r="Y19" i="60"/>
  <c r="E19" i="60" s="1"/>
  <c r="X19" i="60"/>
  <c r="D19" i="60" s="1"/>
  <c r="W19" i="60"/>
  <c r="C19" i="60" s="1"/>
  <c r="AF18" i="60"/>
  <c r="Y18" i="60"/>
  <c r="X18" i="60"/>
  <c r="D18" i="60" s="1"/>
  <c r="W18" i="60"/>
  <c r="C18" i="60" s="1"/>
  <c r="AF17" i="60"/>
  <c r="Y17" i="60"/>
  <c r="E17" i="60" s="1"/>
  <c r="X17" i="60"/>
  <c r="D17" i="60" s="1"/>
  <c r="W17" i="60"/>
  <c r="C17" i="60" s="1"/>
  <c r="AF16" i="60"/>
  <c r="Y16" i="60"/>
  <c r="E16" i="60" s="1"/>
  <c r="X16" i="60"/>
  <c r="D16" i="60" s="1"/>
  <c r="W16" i="60"/>
  <c r="C16" i="60" s="1"/>
  <c r="AF15" i="60"/>
  <c r="Y15" i="60"/>
  <c r="X15" i="60"/>
  <c r="W15" i="60"/>
  <c r="C15" i="60" s="1"/>
  <c r="AF14" i="60"/>
  <c r="Y14" i="60"/>
  <c r="E14" i="60" s="1"/>
  <c r="X14" i="60"/>
  <c r="D14" i="60" s="1"/>
  <c r="W14" i="60"/>
  <c r="C14" i="60" s="1"/>
  <c r="Z13" i="60"/>
  <c r="Y13" i="60"/>
  <c r="X13" i="60"/>
  <c r="D13" i="60" s="1"/>
  <c r="W13" i="60"/>
  <c r="Y6" i="60"/>
  <c r="X6" i="60"/>
  <c r="Z5" i="60"/>
  <c r="AK30" i="60" s="1"/>
  <c r="Z4" i="60"/>
  <c r="AJ30" i="60" s="1"/>
  <c r="Z3" i="60"/>
  <c r="AI30" i="60" s="1"/>
  <c r="D6" i="60"/>
  <c r="AC3" i="60" l="1"/>
  <c r="AD3" i="60"/>
  <c r="AF13" i="60"/>
  <c r="L13" i="60" s="1"/>
  <c r="F13" i="60"/>
  <c r="AE3" i="60"/>
  <c r="L19" i="60"/>
  <c r="L27" i="60"/>
  <c r="Z6" i="60"/>
  <c r="AL30" i="60" s="1"/>
  <c r="L18" i="60"/>
  <c r="L26" i="60"/>
  <c r="L17" i="60"/>
  <c r="L16" i="60"/>
  <c r="L24" i="60"/>
  <c r="L23" i="60"/>
  <c r="L15" i="60"/>
  <c r="L14" i="60"/>
  <c r="L22" i="60"/>
  <c r="L25" i="60"/>
  <c r="L21" i="60"/>
  <c r="L20" i="60"/>
  <c r="L28" i="60"/>
  <c r="J19" i="61"/>
  <c r="J14" i="61"/>
  <c r="J8" i="61"/>
  <c r="N20" i="61"/>
  <c r="D20" i="61"/>
  <c r="I8" i="61"/>
  <c r="I14" i="61"/>
  <c r="I19" i="61"/>
  <c r="D19" i="61"/>
  <c r="D14" i="61"/>
  <c r="D8" i="61"/>
  <c r="D34" i="61"/>
  <c r="J20" i="61" l="1"/>
  <c r="I20" i="61"/>
  <c r="Q14" i="60"/>
  <c r="Q17" i="60"/>
  <c r="Q25" i="60"/>
  <c r="Q26" i="60"/>
  <c r="Q28" i="60"/>
  <c r="Q13" i="60"/>
  <c r="E6" i="60"/>
  <c r="F6" i="60" s="1"/>
  <c r="F4" i="60"/>
  <c r="P17" i="60" s="1"/>
  <c r="F3" i="60"/>
  <c r="F5" i="60"/>
  <c r="Q16" i="60" s="1"/>
  <c r="Q21" i="60" l="1"/>
  <c r="Q20" i="60"/>
  <c r="Q22" i="60"/>
  <c r="Q18" i="60"/>
  <c r="Q24" i="60"/>
  <c r="R29" i="60"/>
  <c r="AL13" i="60"/>
  <c r="AL24" i="60"/>
  <c r="AL26" i="60"/>
  <c r="AL22" i="60"/>
  <c r="AL23" i="60"/>
  <c r="AL27" i="60"/>
  <c r="AL15" i="60"/>
  <c r="AL21" i="60"/>
  <c r="AL16" i="60"/>
  <c r="AL14" i="60"/>
  <c r="AL28" i="60"/>
  <c r="AL19" i="60"/>
  <c r="AL25" i="60"/>
  <c r="AL17" i="60"/>
  <c r="AL18" i="60"/>
  <c r="AL20" i="60"/>
  <c r="R13" i="60"/>
  <c r="O14" i="60"/>
  <c r="AI21" i="60"/>
  <c r="AI13" i="60"/>
  <c r="AI22" i="60"/>
  <c r="AI14" i="60"/>
  <c r="AI23" i="60"/>
  <c r="AI15" i="60"/>
  <c r="AI16" i="60"/>
  <c r="O23" i="60"/>
  <c r="AI24" i="60"/>
  <c r="AI17" i="60"/>
  <c r="AI26" i="60"/>
  <c r="AI18" i="60"/>
  <c r="AI25" i="60"/>
  <c r="AI27" i="60"/>
  <c r="AI19" i="60"/>
  <c r="AI28" i="60"/>
  <c r="AI20" i="60"/>
  <c r="O13" i="60"/>
  <c r="O18" i="60"/>
  <c r="P15" i="60"/>
  <c r="O28" i="60"/>
  <c r="P23" i="60"/>
  <c r="P29" i="60"/>
  <c r="P13" i="60"/>
  <c r="P25" i="60"/>
  <c r="P21" i="60"/>
  <c r="Q29" i="60"/>
  <c r="AJ22" i="60"/>
  <c r="AJ14" i="60"/>
  <c r="AJ15" i="60"/>
  <c r="AJ16" i="60"/>
  <c r="AJ19" i="60"/>
  <c r="AJ23" i="60"/>
  <c r="AJ24" i="60"/>
  <c r="AJ18" i="60"/>
  <c r="AJ25" i="60"/>
  <c r="AJ17" i="60"/>
  <c r="AJ26" i="60"/>
  <c r="AJ27" i="60"/>
  <c r="AJ28" i="60"/>
  <c r="AJ20" i="60"/>
  <c r="AJ13" i="60"/>
  <c r="AJ21" i="60"/>
  <c r="P22" i="60"/>
  <c r="P27" i="60"/>
  <c r="P19" i="60"/>
  <c r="O29" i="60"/>
  <c r="P14" i="60"/>
  <c r="O20" i="60"/>
  <c r="P28" i="60"/>
  <c r="P24" i="60"/>
  <c r="P20" i="60"/>
  <c r="P16" i="60"/>
  <c r="P26" i="60"/>
  <c r="P18" i="60"/>
  <c r="O27" i="60"/>
  <c r="O26" i="60"/>
  <c r="O21" i="60"/>
  <c r="AK23" i="60"/>
  <c r="AK15" i="60"/>
  <c r="AK19" i="60"/>
  <c r="AK28" i="60"/>
  <c r="AK24" i="60"/>
  <c r="AK16" i="60"/>
  <c r="AK20" i="60"/>
  <c r="AK25" i="60"/>
  <c r="AK17" i="60"/>
  <c r="AK26" i="60"/>
  <c r="AK18" i="60"/>
  <c r="AK27" i="60"/>
  <c r="AK21" i="60"/>
  <c r="AK13" i="60"/>
  <c r="AK22" i="60"/>
  <c r="AK14" i="60"/>
  <c r="O19" i="60"/>
  <c r="Q27" i="60"/>
  <c r="Q23" i="60"/>
  <c r="Q19" i="60"/>
  <c r="Q15" i="60"/>
  <c r="R17" i="60"/>
  <c r="R28" i="60"/>
  <c r="R25" i="60"/>
  <c r="R22" i="60"/>
  <c r="R14" i="60"/>
  <c r="R27" i="60"/>
  <c r="R19" i="60"/>
  <c r="R24" i="60"/>
  <c r="R16" i="60"/>
  <c r="R26" i="60"/>
  <c r="R20" i="60"/>
  <c r="R21" i="60"/>
  <c r="R18" i="60"/>
  <c r="R23" i="60"/>
  <c r="R15" i="60"/>
  <c r="O25" i="60"/>
  <c r="O17" i="60"/>
  <c r="O24" i="60"/>
  <c r="O16" i="60"/>
  <c r="O15" i="60"/>
  <c r="O22" i="60"/>
  <c r="I5" i="57"/>
  <c r="G5" i="57"/>
</calcChain>
</file>

<file path=xl/sharedStrings.xml><?xml version="1.0" encoding="utf-8"?>
<sst xmlns="http://schemas.openxmlformats.org/spreadsheetml/2006/main" count="261" uniqueCount="100">
  <si>
    <t>Mock 1</t>
  </si>
  <si>
    <t>Mock 2</t>
  </si>
  <si>
    <t>Mock 3</t>
  </si>
  <si>
    <t>Mock 4</t>
  </si>
  <si>
    <t>Mock 5</t>
  </si>
  <si>
    <t>Mock 6</t>
  </si>
  <si>
    <t>Mock 7</t>
  </si>
  <si>
    <t>Mock 8</t>
  </si>
  <si>
    <t>Mock 9</t>
  </si>
  <si>
    <t>Mock 10</t>
  </si>
  <si>
    <t xml:space="preserve">Thane – 09930028086, Vashi – 09820377380, Dadar – 09167917984, Andheri – 09833579791, 
Borivali – 082919 84030, Pune – 09167690141, Nashik – 08796489499, Nagpur - 7045725232.  </t>
  </si>
  <si>
    <t>CET Ck Cetking Programs: Call 09594938931, 07045094141 https://www.cetking.in/shop/</t>
  </si>
  <si>
    <t>Next Mock</t>
  </si>
  <si>
    <t>Mock After</t>
  </si>
  <si>
    <t>Enter Last 
Mock Scores</t>
  </si>
  <si>
    <t>Minimum Targets Next</t>
  </si>
  <si>
    <t>Next Mock Predictor</t>
  </si>
  <si>
    <t>Score vs Percentile</t>
  </si>
  <si>
    <t>Score vs Percentile (100)</t>
  </si>
  <si>
    <t>NETT Correct vs Percentile</t>
  </si>
  <si>
    <t>Attempts vs Percentile</t>
  </si>
  <si>
    <t>NETT</t>
  </si>
  <si>
    <t>Verbal</t>
  </si>
  <si>
    <t>DILR</t>
  </si>
  <si>
    <t>Quant</t>
  </si>
  <si>
    <t>Overall</t>
  </si>
  <si>
    <t>0%ile</t>
  </si>
  <si>
    <t>10%ile</t>
  </si>
  <si>
    <t>20%ile</t>
  </si>
  <si>
    <t>30%ile</t>
  </si>
  <si>
    <t>40%ile</t>
  </si>
  <si>
    <t>50%ile</t>
  </si>
  <si>
    <t>55%ile</t>
  </si>
  <si>
    <t>60%ile</t>
  </si>
  <si>
    <t>70%ile</t>
  </si>
  <si>
    <t>75%ile</t>
  </si>
  <si>
    <t>80%ile</t>
  </si>
  <si>
    <t>85%ile</t>
  </si>
  <si>
    <t>90%ile</t>
  </si>
  <si>
    <t>95%ile</t>
  </si>
  <si>
    <t>98%ile</t>
  </si>
  <si>
    <t>99%ile</t>
  </si>
  <si>
    <t>Total</t>
  </si>
  <si>
    <t>Accuracy</t>
  </si>
  <si>
    <t>Note: All Depends on your accuracy</t>
  </si>
  <si>
    <t>For Cetking Classes | Shortcut workshops | mocks | books | eClasses
Thane – 09930028086, Vashi – 09820377380, Dadar – 09167917984, Andheri – 09833579791, Borivali – 082919 84030, Pune – 09167690141, Nashik – 08796489499, Nagpur - 7045725232.  Cetking.com/contact . Call 09594938931, 07045094141 Or Buy online directly: cetking.in/shop</t>
  </si>
  <si>
    <t>Quant Accuracy</t>
  </si>
  <si>
    <t>Verbal Accuracy</t>
  </si>
  <si>
    <t>DILR Accuracy</t>
  </si>
  <si>
    <t>Overall Accuracy</t>
  </si>
  <si>
    <t>Attempts</t>
  </si>
  <si>
    <t>Correct</t>
  </si>
  <si>
    <t>%age</t>
  </si>
  <si>
    <t>Section</t>
  </si>
  <si>
    <t>Area</t>
  </si>
  <si>
    <t>Ques</t>
  </si>
  <si>
    <t>Mock 11</t>
  </si>
  <si>
    <t>Mock 13</t>
  </si>
  <si>
    <t>Mock 15</t>
  </si>
  <si>
    <t>Mock 17</t>
  </si>
  <si>
    <t>Mock 20</t>
  </si>
  <si>
    <t>Quant
(34)</t>
  </si>
  <si>
    <t>Arithmetic</t>
  </si>
  <si>
    <t>Modern Maths</t>
  </si>
  <si>
    <t>GN Geometry Numbers</t>
  </si>
  <si>
    <t xml:space="preserve">TSWP Time Speed Work PnC </t>
  </si>
  <si>
    <t>Verbal
(34)</t>
  </si>
  <si>
    <t>RC Social History</t>
  </si>
  <si>
    <t>RC Business Science</t>
  </si>
  <si>
    <t>Verbal Remaining</t>
  </si>
  <si>
    <t>DILR 
(32)</t>
  </si>
  <si>
    <t>Caselet FIB</t>
  </si>
  <si>
    <t>Logic Based DILR</t>
  </si>
  <si>
    <t>Quant based DILR</t>
  </si>
  <si>
    <t>Games based DILR</t>
  </si>
  <si>
    <t>New pattern DILR</t>
  </si>
  <si>
    <t>Topics included</t>
  </si>
  <si>
    <t>Angles Triangles Circles Areas Volume Remainders Divisibility PowerCycle Others</t>
  </si>
  <si>
    <t>Time Speed Distance, Time Work, Man Days, Pipe Cisterns, PnC Probability</t>
  </si>
  <si>
    <t>APGP, Functions, Graphs, Inequality, Logs, Maxima, Trigno Coordinate</t>
  </si>
  <si>
    <t>Percentages, P&amp;L, Averages, Mixtures, Ratios, Partnerships, SICI</t>
  </si>
  <si>
    <t>RC based on Social History Humanities cultures etc</t>
  </si>
  <si>
    <t>RC based on Business Science Facts etc</t>
  </si>
  <si>
    <t>ParaJumbles, Summary of passage, Para Completion, Odd man out</t>
  </si>
  <si>
    <t>Fill in the blank based and Caselets</t>
  </si>
  <si>
    <t>Logic Based DI</t>
  </si>
  <si>
    <t>New pattern DI</t>
  </si>
  <si>
    <t>Other new pattern LR and DI questions</t>
  </si>
  <si>
    <t>(33)</t>
  </si>
  <si>
    <t>Quant Total</t>
  </si>
  <si>
    <t>DILR Total</t>
  </si>
  <si>
    <t>Verbal Total</t>
  </si>
  <si>
    <t>CAT Pillars - Beshaq Bindass Befikar Besharam</t>
  </si>
  <si>
    <t>(40)</t>
  </si>
  <si>
    <t xml:space="preserve">   Total Questions</t>
  </si>
  <si>
    <t>QA</t>
  </si>
  <si>
    <t>VA</t>
  </si>
  <si>
    <t>OA</t>
  </si>
  <si>
    <t>Correct +3</t>
  </si>
  <si>
    <t>Negative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</si>
</sst>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7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2FC5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17" fillId="0" borderId="0" xfId="0" applyFont="1"/>
    <xf numFmtId="0" fontId="15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9" fontId="15" fillId="4" borderId="1" xfId="2" applyFont="1" applyFill="1" applyBorder="1" applyAlignment="1">
      <alignment horizontal="center"/>
    </xf>
    <xf numFmtId="8" fontId="0" fillId="0" borderId="0" xfId="0" applyNumberFormat="1"/>
    <xf numFmtId="164" fontId="0" fillId="0" borderId="0" xfId="0" applyNumberFormat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20" fillId="2" borderId="1" xfId="0" applyFont="1" applyFill="1" applyBorder="1"/>
    <xf numFmtId="0" fontId="0" fillId="2" borderId="1" xfId="0" applyFill="1" applyBorder="1" applyAlignment="1">
      <alignment horizontal="center"/>
    </xf>
    <xf numFmtId="0" fontId="21" fillId="0" borderId="0" xfId="0" quotePrefix="1" applyFont="1" applyAlignment="1">
      <alignment horizontal="center" vertical="center"/>
    </xf>
    <xf numFmtId="9" fontId="13" fillId="0" borderId="1" xfId="2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13" fillId="0" borderId="1" xfId="2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" fontId="1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42FC58"/>
      <color rgb="FFFFFF66"/>
      <color rgb="FF000000"/>
      <color rgb="FFFFCCFF"/>
      <color rgb="FFFF66CC"/>
      <color rgb="FFFFFF99"/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'Target Plan'!$B$4:$B$13</c:f>
              <c:strCache>
                <c:ptCount val="10"/>
                <c:pt idx="0">
                  <c:v>Mock 1</c:v>
                </c:pt>
                <c:pt idx="1">
                  <c:v>Mock 2</c:v>
                </c:pt>
                <c:pt idx="2">
                  <c:v>Mock 3</c:v>
                </c:pt>
                <c:pt idx="3">
                  <c:v>Mock 4</c:v>
                </c:pt>
                <c:pt idx="4">
                  <c:v>Mock 5</c:v>
                </c:pt>
                <c:pt idx="5">
                  <c:v>Mock 6</c:v>
                </c:pt>
                <c:pt idx="6">
                  <c:v>Mock 7</c:v>
                </c:pt>
                <c:pt idx="7">
                  <c:v>Mock 8</c:v>
                </c:pt>
                <c:pt idx="8">
                  <c:v>Mock 9</c:v>
                </c:pt>
                <c:pt idx="9">
                  <c:v>Mock 10</c:v>
                </c:pt>
              </c:strCache>
            </c:strRef>
          </c:cat>
          <c:val>
            <c:numRef>
              <c:f>'Target Plan'!$C$4:$C$13</c:f>
              <c:numCache>
                <c:formatCode>General</c:formatCode>
                <c:ptCount val="10"/>
                <c:pt idx="0">
                  <c:v>70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110</c:v>
                </c:pt>
                <c:pt idx="5">
                  <c:v>105</c:v>
                </c:pt>
                <c:pt idx="6">
                  <c:v>95</c:v>
                </c:pt>
                <c:pt idx="7">
                  <c:v>110</c:v>
                </c:pt>
                <c:pt idx="8">
                  <c:v>120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0B1-897E-4BF92F65575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'Target Plan'!$B$4:$B$13</c:f>
              <c:strCache>
                <c:ptCount val="10"/>
                <c:pt idx="0">
                  <c:v>Mock 1</c:v>
                </c:pt>
                <c:pt idx="1">
                  <c:v>Mock 2</c:v>
                </c:pt>
                <c:pt idx="2">
                  <c:v>Mock 3</c:v>
                </c:pt>
                <c:pt idx="3">
                  <c:v>Mock 4</c:v>
                </c:pt>
                <c:pt idx="4">
                  <c:v>Mock 5</c:v>
                </c:pt>
                <c:pt idx="5">
                  <c:v>Mock 6</c:v>
                </c:pt>
                <c:pt idx="6">
                  <c:v>Mock 7</c:v>
                </c:pt>
                <c:pt idx="7">
                  <c:v>Mock 8</c:v>
                </c:pt>
                <c:pt idx="8">
                  <c:v>Mock 9</c:v>
                </c:pt>
                <c:pt idx="9">
                  <c:v>Mock 10</c:v>
                </c:pt>
              </c:strCache>
            </c:strRef>
          </c:cat>
          <c:val>
            <c:numRef>
              <c:f>'Target Plan'!$D$4:$D$13</c:f>
              <c:numCache>
                <c:formatCode>General</c:formatCode>
                <c:ptCount val="10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100</c:v>
                </c:pt>
                <c:pt idx="4">
                  <c:v>110</c:v>
                </c:pt>
                <c:pt idx="5">
                  <c:v>120</c:v>
                </c:pt>
                <c:pt idx="6">
                  <c:v>125</c:v>
                </c:pt>
                <c:pt idx="7">
                  <c:v>130</c:v>
                </c:pt>
                <c:pt idx="8">
                  <c:v>135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4-40B1-897E-4BF92F65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382928"/>
        <c:axId val="529382288"/>
      </c:barChart>
      <c:catAx>
        <c:axId val="5293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382288"/>
        <c:crosses val="autoZero"/>
        <c:auto val="1"/>
        <c:lblAlgn val="ctr"/>
        <c:lblOffset val="100"/>
        <c:noMultiLvlLbl val="0"/>
      </c:catAx>
      <c:valAx>
        <c:axId val="52938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38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3</xdr:row>
      <xdr:rowOff>433566</xdr:rowOff>
    </xdr:from>
    <xdr:to>
      <xdr:col>5</xdr:col>
      <xdr:colOff>476250</xdr:colOff>
      <xdr:row>7</xdr:row>
      <xdr:rowOff>143358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3D112-B10F-4E01-BB3C-9AC315F6E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0" y="1189216"/>
          <a:ext cx="1485900" cy="1043292"/>
        </a:xfrm>
        <a:prstGeom prst="rect">
          <a:avLst/>
        </a:prstGeom>
      </xdr:spPr>
    </xdr:pic>
    <xdr:clientData/>
  </xdr:twoCellAnchor>
  <xdr:twoCellAnchor editAs="oneCell">
    <xdr:from>
      <xdr:col>8</xdr:col>
      <xdr:colOff>674638</xdr:colOff>
      <xdr:row>0</xdr:row>
      <xdr:rowOff>254000</xdr:rowOff>
    </xdr:from>
    <xdr:to>
      <xdr:col>9</xdr:col>
      <xdr:colOff>889383</xdr:colOff>
      <xdr:row>3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BF958C-1AEC-414D-94A1-CB3AABDA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088" y="254000"/>
          <a:ext cx="97674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312807</xdr:colOff>
      <xdr:row>6</xdr:row>
      <xdr:rowOff>176804</xdr:rowOff>
    </xdr:from>
    <xdr:to>
      <xdr:col>17</xdr:col>
      <xdr:colOff>393423</xdr:colOff>
      <xdr:row>8</xdr:row>
      <xdr:rowOff>326918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2F53A-9E27-4E05-B000-7B1B2565A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4383" y="1198326"/>
          <a:ext cx="653497" cy="460712"/>
        </a:xfrm>
        <a:prstGeom prst="rect">
          <a:avLst/>
        </a:prstGeom>
      </xdr:spPr>
    </xdr:pic>
    <xdr:clientData/>
  </xdr:twoCellAnchor>
  <xdr:twoCellAnchor editAs="oneCell">
    <xdr:from>
      <xdr:col>7</xdr:col>
      <xdr:colOff>532847</xdr:colOff>
      <xdr:row>1</xdr:row>
      <xdr:rowOff>74544</xdr:rowOff>
    </xdr:from>
    <xdr:to>
      <xdr:col>10</xdr:col>
      <xdr:colOff>355818</xdr:colOff>
      <xdr:row>7</xdr:row>
      <xdr:rowOff>47212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294B0E-DCD2-4EA5-B062-50E600DDD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336" y="164272"/>
          <a:ext cx="1541612" cy="1090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0</xdr:row>
      <xdr:rowOff>3165</xdr:rowOff>
    </xdr:from>
    <xdr:to>
      <xdr:col>13</xdr:col>
      <xdr:colOff>385233</xdr:colOff>
      <xdr:row>2</xdr:row>
      <xdr:rowOff>82826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BC410E-217C-4604-91C5-0089C5F43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65"/>
          <a:ext cx="937683" cy="638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101600</xdr:rowOff>
    </xdr:from>
    <xdr:to>
      <xdr:col>15</xdr:col>
      <xdr:colOff>495300</xdr:colOff>
      <xdr:row>14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06A842-BDC6-488B-B838-186C26FC1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B62F-E096-44D2-BA52-C41B30E1B058}">
  <dimension ref="B1:XFC16"/>
  <sheetViews>
    <sheetView showGridLines="0" workbookViewId="0">
      <selection activeCell="C9" sqref="C9"/>
    </sheetView>
  </sheetViews>
  <sheetFormatPr defaultColWidth="0" defaultRowHeight="14.5" zeroHeight="1" x14ac:dyDescent="0.35"/>
  <cols>
    <col min="1" max="1" width="4.26953125" customWidth="1"/>
    <col min="2" max="2" width="13.81640625" customWidth="1"/>
    <col min="3" max="3" width="12.453125" customWidth="1"/>
    <col min="4" max="6" width="8.7265625" customWidth="1"/>
    <col min="7" max="7" width="10.90625" customWidth="1"/>
    <col min="8" max="8" width="18.81640625" customWidth="1"/>
    <col min="9" max="9" width="10.90625" customWidth="1"/>
    <col min="10" max="10" width="16.7265625" customWidth="1"/>
    <col min="11" max="11" width="12.36328125" customWidth="1"/>
    <col min="12" max="12" width="8.7265625" hidden="1" customWidth="1"/>
    <col min="13" max="16383" width="8.7265625" hidden="1"/>
    <col min="16384" max="16384" width="29.90625" customWidth="1"/>
  </cols>
  <sheetData>
    <row r="1" spans="2:10" ht="8" customHeight="1" x14ac:dyDescent="0.35"/>
    <row r="2" spans="2:10" ht="46" x14ac:dyDescent="1">
      <c r="B2" s="35" t="s">
        <v>16</v>
      </c>
      <c r="C2" s="35"/>
      <c r="D2" s="35"/>
      <c r="E2" s="35"/>
      <c r="F2" s="35"/>
      <c r="G2" s="35"/>
      <c r="H2" s="35"/>
      <c r="I2" s="35"/>
      <c r="J2" s="35"/>
    </row>
    <row r="3" spans="2:10" ht="7" customHeight="1" x14ac:dyDescent="0.35"/>
    <row r="4" spans="2:10" ht="42" customHeight="1" x14ac:dyDescent="0.5">
      <c r="B4" s="38" t="s">
        <v>14</v>
      </c>
      <c r="C4" s="38"/>
      <c r="G4" s="39" t="s">
        <v>15</v>
      </c>
      <c r="H4" s="39"/>
      <c r="I4" s="39"/>
      <c r="J4" s="39"/>
    </row>
    <row r="5" spans="2:10" ht="21" customHeight="1" x14ac:dyDescent="0.5">
      <c r="B5" s="3" t="s">
        <v>0</v>
      </c>
      <c r="C5" s="2">
        <v>23</v>
      </c>
      <c r="G5" s="40">
        <f>SUM(C5:C15)/COUNTA(C5:C15)</f>
        <v>53.4</v>
      </c>
      <c r="H5" s="40"/>
      <c r="I5" s="40">
        <f>SUM(C6:C15)/COUNTA(C6:C15)</f>
        <v>61</v>
      </c>
      <c r="J5" s="40"/>
    </row>
    <row r="6" spans="2:10" ht="21" customHeight="1" x14ac:dyDescent="0.5">
      <c r="B6" s="3" t="s">
        <v>1</v>
      </c>
      <c r="C6" s="2">
        <v>43</v>
      </c>
      <c r="G6" s="40"/>
      <c r="H6" s="40"/>
      <c r="I6" s="40"/>
      <c r="J6" s="40"/>
    </row>
    <row r="7" spans="2:10" ht="21" customHeight="1" x14ac:dyDescent="0.5">
      <c r="B7" s="3" t="s">
        <v>2</v>
      </c>
      <c r="C7" s="2">
        <v>55</v>
      </c>
      <c r="G7" s="40"/>
      <c r="H7" s="40"/>
      <c r="I7" s="40"/>
      <c r="J7" s="40"/>
    </row>
    <row r="8" spans="2:10" ht="21" customHeight="1" x14ac:dyDescent="0.5">
      <c r="B8" s="3" t="s">
        <v>3</v>
      </c>
      <c r="C8" s="2">
        <v>66</v>
      </c>
      <c r="G8" s="40"/>
      <c r="H8" s="40"/>
      <c r="I8" s="40"/>
      <c r="J8" s="40"/>
    </row>
    <row r="9" spans="2:10" ht="21" customHeight="1" x14ac:dyDescent="0.5">
      <c r="B9" s="3" t="s">
        <v>4</v>
      </c>
      <c r="C9" s="2">
        <v>80</v>
      </c>
      <c r="G9" s="40"/>
      <c r="H9" s="40"/>
      <c r="I9" s="40"/>
      <c r="J9" s="40"/>
    </row>
    <row r="10" spans="2:10" ht="21" customHeight="1" x14ac:dyDescent="0.5">
      <c r="B10" s="3" t="s">
        <v>5</v>
      </c>
      <c r="C10" s="1"/>
      <c r="G10" s="40"/>
      <c r="H10" s="40"/>
      <c r="I10" s="40"/>
      <c r="J10" s="40"/>
    </row>
    <row r="11" spans="2:10" ht="21" x14ac:dyDescent="0.5">
      <c r="B11" s="3" t="s">
        <v>6</v>
      </c>
      <c r="C11" s="1"/>
      <c r="G11" s="34" t="s">
        <v>12</v>
      </c>
      <c r="H11" s="34"/>
      <c r="I11" s="34" t="s">
        <v>13</v>
      </c>
      <c r="J11" s="34"/>
    </row>
    <row r="12" spans="2:10" ht="21" x14ac:dyDescent="0.5">
      <c r="B12" s="3" t="s">
        <v>7</v>
      </c>
      <c r="C12" s="1"/>
    </row>
    <row r="13" spans="2:10" ht="21" customHeight="1" x14ac:dyDescent="0.5">
      <c r="B13" s="3" t="s">
        <v>8</v>
      </c>
      <c r="C13" s="1"/>
      <c r="E13" s="36" t="s">
        <v>10</v>
      </c>
      <c r="F13" s="36"/>
      <c r="G13" s="36"/>
      <c r="H13" s="36"/>
      <c r="I13" s="36"/>
      <c r="J13" s="36"/>
    </row>
    <row r="14" spans="2:10" ht="21" x14ac:dyDescent="0.5">
      <c r="B14" s="3" t="s">
        <v>9</v>
      </c>
      <c r="C14" s="1"/>
      <c r="E14" s="36"/>
      <c r="F14" s="36"/>
      <c r="G14" s="36"/>
      <c r="H14" s="36"/>
      <c r="I14" s="36"/>
      <c r="J14" s="36"/>
    </row>
    <row r="15" spans="2:10" ht="14.5" customHeight="1" x14ac:dyDescent="0.35">
      <c r="E15" s="37" t="s">
        <v>11</v>
      </c>
      <c r="F15" s="37"/>
      <c r="G15" s="37"/>
      <c r="H15" s="37"/>
      <c r="I15" s="37"/>
      <c r="J15" s="37"/>
    </row>
    <row r="16" spans="2:10" ht="64" customHeight="1" x14ac:dyDescent="0.35"/>
  </sheetData>
  <mergeCells count="9">
    <mergeCell ref="G11:H11"/>
    <mergeCell ref="I11:J11"/>
    <mergeCell ref="B2:J2"/>
    <mergeCell ref="E13:J14"/>
    <mergeCell ref="E15:J15"/>
    <mergeCell ref="B4:C4"/>
    <mergeCell ref="G4:J4"/>
    <mergeCell ref="G5:H10"/>
    <mergeCell ref="I5:J10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E719-4A1E-4E65-B32A-F4BB4E5BD0E4}">
  <dimension ref="A1:AM41"/>
  <sheetViews>
    <sheetView showGridLines="0" zoomScale="87" zoomScaleNormal="92" workbookViewId="0">
      <selection activeCell="AO22" sqref="AO22"/>
    </sheetView>
  </sheetViews>
  <sheetFormatPr defaultRowHeight="14.5" x14ac:dyDescent="0.35"/>
  <cols>
    <col min="1" max="1" width="1.6328125" customWidth="1"/>
    <col min="2" max="6" width="8.1796875" customWidth="1"/>
    <col min="7" max="7" width="2.26953125" customWidth="1"/>
    <col min="8" max="12" width="8.1796875" customWidth="1"/>
    <col min="13" max="13" width="2" customWidth="1"/>
    <col min="14" max="18" width="8.1796875" customWidth="1"/>
    <col min="19" max="19" width="1.7265625" customWidth="1"/>
    <col min="20" max="20" width="2.6328125" hidden="1" customWidth="1"/>
    <col min="21" max="21" width="4.1796875" hidden="1" customWidth="1"/>
    <col min="22" max="22" width="6.1796875" hidden="1" customWidth="1"/>
    <col min="23" max="23" width="6.26953125" hidden="1" customWidth="1"/>
    <col min="24" max="24" width="8.7265625" hidden="1" customWidth="1"/>
    <col min="25" max="25" width="7" hidden="1" customWidth="1"/>
    <col min="26" max="26" width="6.81640625" hidden="1" customWidth="1"/>
    <col min="27" max="27" width="2.26953125" hidden="1" customWidth="1"/>
    <col min="28" max="28" width="6.1796875" hidden="1" customWidth="1"/>
    <col min="29" max="29" width="6.26953125" hidden="1" customWidth="1"/>
    <col min="30" max="30" width="4.54296875" hidden="1" customWidth="1"/>
    <col min="31" max="31" width="6.08984375" hidden="1" customWidth="1"/>
    <col min="32" max="32" width="6.81640625" hidden="1" customWidth="1"/>
    <col min="33" max="33" width="2" hidden="1" customWidth="1"/>
    <col min="34" max="34" width="8.1796875" hidden="1" customWidth="1"/>
    <col min="35" max="35" width="6.26953125" hidden="1" customWidth="1"/>
    <col min="36" max="36" width="4.54296875" hidden="1" customWidth="1"/>
    <col min="37" max="37" width="6.08984375" hidden="1" customWidth="1"/>
    <col min="38" max="38" width="6.81640625" hidden="1" customWidth="1"/>
    <col min="39" max="39" width="1.7265625" hidden="1" customWidth="1"/>
  </cols>
  <sheetData>
    <row r="1" spans="1:38" ht="7" customHeight="1" x14ac:dyDescent="0.35"/>
    <row r="2" spans="1:38" x14ac:dyDescent="0.35">
      <c r="B2" s="47" t="s">
        <v>43</v>
      </c>
      <c r="C2" s="48"/>
      <c r="D2" s="18" t="s">
        <v>50</v>
      </c>
      <c r="E2" s="18" t="s">
        <v>51</v>
      </c>
      <c r="F2" s="18" t="s">
        <v>52</v>
      </c>
      <c r="N2" s="18" t="s">
        <v>96</v>
      </c>
      <c r="O2" s="18" t="s">
        <v>23</v>
      </c>
      <c r="P2" s="18" t="s">
        <v>95</v>
      </c>
      <c r="Q2" s="18" t="s">
        <v>97</v>
      </c>
      <c r="V2" s="47" t="s">
        <v>43</v>
      </c>
      <c r="W2" s="48"/>
      <c r="X2" s="18" t="s">
        <v>50</v>
      </c>
      <c r="Y2" s="18" t="s">
        <v>51</v>
      </c>
      <c r="Z2" s="18" t="s">
        <v>52</v>
      </c>
      <c r="AC2" s="18" t="s">
        <v>95</v>
      </c>
      <c r="AD2" s="18" t="s">
        <v>96</v>
      </c>
      <c r="AE2" s="18" t="s">
        <v>23</v>
      </c>
      <c r="AF2" s="18" t="s">
        <v>97</v>
      </c>
    </row>
    <row r="3" spans="1:38" x14ac:dyDescent="0.35">
      <c r="B3" s="49" t="s">
        <v>47</v>
      </c>
      <c r="C3" s="50"/>
      <c r="D3" s="19">
        <v>10</v>
      </c>
      <c r="E3" s="19">
        <v>7</v>
      </c>
      <c r="F3" s="31">
        <f>E3/D3</f>
        <v>0.7</v>
      </c>
      <c r="N3" s="63">
        <v>34</v>
      </c>
      <c r="O3" s="63">
        <v>32</v>
      </c>
      <c r="P3" s="63">
        <v>34</v>
      </c>
      <c r="Q3" s="33">
        <f>P3+O3+N3</f>
        <v>100</v>
      </c>
      <c r="V3" s="49" t="s">
        <v>47</v>
      </c>
      <c r="W3" s="50"/>
      <c r="X3" s="19">
        <v>10</v>
      </c>
      <c r="Y3" s="19">
        <v>7</v>
      </c>
      <c r="Z3" s="31">
        <f>Y3/X3</f>
        <v>0.7</v>
      </c>
      <c r="AC3" s="33">
        <f>AF3/3</f>
        <v>22</v>
      </c>
      <c r="AD3" s="33">
        <f>AF3/3</f>
        <v>22</v>
      </c>
      <c r="AE3" s="33">
        <f>AF3/3</f>
        <v>22</v>
      </c>
      <c r="AF3" s="33">
        <f>J6</f>
        <v>66</v>
      </c>
    </row>
    <row r="4" spans="1:38" x14ac:dyDescent="0.35">
      <c r="B4" s="49" t="s">
        <v>48</v>
      </c>
      <c r="C4" s="50"/>
      <c r="D4" s="19">
        <v>11</v>
      </c>
      <c r="E4" s="19">
        <v>8</v>
      </c>
      <c r="F4" s="31">
        <f>E4/D4</f>
        <v>0.72727272727272729</v>
      </c>
      <c r="J4" s="17"/>
      <c r="N4" t="s">
        <v>98</v>
      </c>
      <c r="P4" t="s">
        <v>99</v>
      </c>
      <c r="V4" s="49" t="s">
        <v>48</v>
      </c>
      <c r="W4" s="50"/>
      <c r="X4" s="19">
        <v>10</v>
      </c>
      <c r="Y4" s="19">
        <v>8</v>
      </c>
      <c r="Z4" s="31">
        <f>Y4/X4</f>
        <v>0.8</v>
      </c>
      <c r="AD4" s="17"/>
    </row>
    <row r="5" spans="1:38" x14ac:dyDescent="0.35">
      <c r="B5" s="49" t="s">
        <v>46</v>
      </c>
      <c r="C5" s="50"/>
      <c r="D5" s="19">
        <v>12</v>
      </c>
      <c r="E5" s="19">
        <v>8</v>
      </c>
      <c r="F5" s="31">
        <f>E5/D5</f>
        <v>0.66666666666666663</v>
      </c>
      <c r="V5" s="49" t="s">
        <v>46</v>
      </c>
      <c r="W5" s="50"/>
      <c r="X5" s="19">
        <v>10</v>
      </c>
      <c r="Y5" s="19">
        <v>8</v>
      </c>
      <c r="Z5" s="31">
        <f>Y5/X5</f>
        <v>0.8</v>
      </c>
    </row>
    <row r="6" spans="1:38" x14ac:dyDescent="0.35">
      <c r="B6" s="49" t="s">
        <v>49</v>
      </c>
      <c r="C6" s="50"/>
      <c r="D6" s="32">
        <f>SUM(D3:D5)</f>
        <v>33</v>
      </c>
      <c r="E6" s="32">
        <f>SUM(E3:E5)</f>
        <v>23</v>
      </c>
      <c r="F6" s="31">
        <f>E6/D6</f>
        <v>0.69696969696969702</v>
      </c>
      <c r="J6" s="19">
        <v>66</v>
      </c>
      <c r="V6" s="49" t="s">
        <v>49</v>
      </c>
      <c r="W6" s="50"/>
      <c r="X6" s="19">
        <f>SUM(X3:X5)</f>
        <v>30</v>
      </c>
      <c r="Y6" s="19">
        <f>SUM(Y3:Y5)</f>
        <v>23</v>
      </c>
      <c r="Z6" s="31">
        <f>Y6/X6</f>
        <v>0.76666666666666672</v>
      </c>
    </row>
    <row r="7" spans="1:38" x14ac:dyDescent="0.35">
      <c r="B7" s="46" t="s">
        <v>94</v>
      </c>
      <c r="C7" s="46"/>
      <c r="D7" s="46"/>
      <c r="E7" s="46"/>
      <c r="F7" s="33">
        <f>Q3</f>
        <v>100</v>
      </c>
      <c r="V7" s="46" t="s">
        <v>94</v>
      </c>
      <c r="W7" s="46"/>
      <c r="X7" s="46"/>
      <c r="Y7" s="46"/>
      <c r="Z7" s="19">
        <v>60</v>
      </c>
    </row>
    <row r="8" spans="1:38" ht="10" customHeight="1" x14ac:dyDescent="0.3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38" ht="26" x14ac:dyDescent="0.6">
      <c r="B9" s="42" t="s">
        <v>17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V9" s="42" t="s">
        <v>17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spans="1:38" ht="5.5" customHeight="1" x14ac:dyDescent="0.35"/>
    <row r="11" spans="1:38" ht="18.5" x14ac:dyDescent="0.45">
      <c r="A11" s="4"/>
      <c r="B11" s="43" t="s">
        <v>17</v>
      </c>
      <c r="C11" s="43"/>
      <c r="D11" s="43"/>
      <c r="E11" s="43"/>
      <c r="F11" s="43"/>
      <c r="G11" s="4"/>
      <c r="H11" s="43" t="s">
        <v>19</v>
      </c>
      <c r="I11" s="43"/>
      <c r="J11" s="43"/>
      <c r="K11" s="43"/>
      <c r="L11" s="43"/>
      <c r="M11" s="4"/>
      <c r="N11" s="44" t="s">
        <v>20</v>
      </c>
      <c r="O11" s="44"/>
      <c r="P11" s="44"/>
      <c r="Q11" s="44"/>
      <c r="R11" s="44"/>
      <c r="U11" s="4"/>
      <c r="V11" s="43" t="s">
        <v>18</v>
      </c>
      <c r="W11" s="43"/>
      <c r="X11" s="43"/>
      <c r="Y11" s="43"/>
      <c r="Z11" s="43"/>
      <c r="AA11" s="4"/>
      <c r="AB11" s="43" t="s">
        <v>19</v>
      </c>
      <c r="AC11" s="43"/>
      <c r="AD11" s="43"/>
      <c r="AE11" s="43"/>
      <c r="AF11" s="43"/>
      <c r="AG11" s="4"/>
      <c r="AH11" s="44" t="s">
        <v>20</v>
      </c>
      <c r="AI11" s="44"/>
      <c r="AJ11" s="44"/>
      <c r="AK11" s="44"/>
      <c r="AL11" s="44"/>
    </row>
    <row r="12" spans="1:38" x14ac:dyDescent="0.35">
      <c r="B12" s="5" t="s">
        <v>21</v>
      </c>
      <c r="C12" s="5" t="s">
        <v>22</v>
      </c>
      <c r="D12" s="5" t="s">
        <v>23</v>
      </c>
      <c r="E12" s="5" t="s">
        <v>24</v>
      </c>
      <c r="F12" s="5" t="s">
        <v>25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N12" s="18" t="s">
        <v>21</v>
      </c>
      <c r="O12" s="18" t="s">
        <v>22</v>
      </c>
      <c r="P12" s="18" t="s">
        <v>23</v>
      </c>
      <c r="Q12" s="18" t="s">
        <v>24</v>
      </c>
      <c r="R12" s="18" t="s">
        <v>25</v>
      </c>
      <c r="V12" s="5" t="s">
        <v>21</v>
      </c>
      <c r="W12" s="5" t="s">
        <v>22</v>
      </c>
      <c r="X12" s="5" t="s">
        <v>23</v>
      </c>
      <c r="Y12" s="5" t="s">
        <v>24</v>
      </c>
      <c r="Z12" s="5" t="s">
        <v>25</v>
      </c>
      <c r="AB12" s="5" t="s">
        <v>21</v>
      </c>
      <c r="AC12" s="5" t="s">
        <v>22</v>
      </c>
      <c r="AD12" s="5" t="s">
        <v>23</v>
      </c>
      <c r="AE12" s="5" t="s">
        <v>24</v>
      </c>
      <c r="AF12" s="5" t="s">
        <v>25</v>
      </c>
      <c r="AH12" s="18" t="s">
        <v>21</v>
      </c>
      <c r="AI12" s="18" t="s">
        <v>22</v>
      </c>
      <c r="AJ12" s="18" t="s">
        <v>23</v>
      </c>
      <c r="AK12" s="18" t="s">
        <v>24</v>
      </c>
      <c r="AL12" s="18" t="s">
        <v>25</v>
      </c>
    </row>
    <row r="13" spans="1:38" x14ac:dyDescent="0.35">
      <c r="B13" s="6" t="s">
        <v>26</v>
      </c>
      <c r="C13" s="7">
        <f>W13/100*$J$6</f>
        <v>0</v>
      </c>
      <c r="D13" s="7">
        <f>X13/100*$J$6</f>
        <v>0</v>
      </c>
      <c r="E13" s="7">
        <f>Y13/100*$J$6</f>
        <v>0</v>
      </c>
      <c r="F13" s="7">
        <f>Z13/100*$J$6</f>
        <v>0</v>
      </c>
      <c r="H13" s="6" t="s">
        <v>26</v>
      </c>
      <c r="I13" s="7">
        <f>AC13/34*$J$6/3</f>
        <v>0</v>
      </c>
      <c r="J13" s="7">
        <f>AD13/32*$J$6/3</f>
        <v>0</v>
      </c>
      <c r="K13" s="7">
        <f>AE13/34*$J$6/3</f>
        <v>0</v>
      </c>
      <c r="L13" s="7">
        <f>AF13/34*$J$6/3</f>
        <v>0</v>
      </c>
      <c r="N13" s="6" t="s">
        <v>26</v>
      </c>
      <c r="O13" s="7">
        <f t="shared" ref="O13:O28" si="0">I13/($F$3-(1-$F$3)*0.33)</f>
        <v>0</v>
      </c>
      <c r="P13" s="7">
        <f>J13/($F$4-(1-$F$4)*0.33)</f>
        <v>0</v>
      </c>
      <c r="Q13" s="7">
        <f>K13/($F$5-(1-$F$5)*0.33)</f>
        <v>0</v>
      </c>
      <c r="R13" s="7">
        <f>L13/($F$6-(1-$F$6)*0.33)</f>
        <v>0</v>
      </c>
      <c r="V13" s="6" t="s">
        <v>26</v>
      </c>
      <c r="W13" s="7">
        <f>AC13*3</f>
        <v>0</v>
      </c>
      <c r="X13" s="7">
        <f>AD13*3</f>
        <v>0</v>
      </c>
      <c r="Y13" s="7">
        <f>AE13*3</f>
        <v>0</v>
      </c>
      <c r="Z13" s="7">
        <f>AG13*3</f>
        <v>0</v>
      </c>
      <c r="AB13" s="6" t="s">
        <v>26</v>
      </c>
      <c r="AC13" s="6">
        <v>0</v>
      </c>
      <c r="AD13" s="6">
        <v>0</v>
      </c>
      <c r="AE13" s="6">
        <v>0</v>
      </c>
      <c r="AF13" s="7">
        <f>Z13/3</f>
        <v>0</v>
      </c>
      <c r="AH13" s="6" t="s">
        <v>26</v>
      </c>
      <c r="AI13" s="7">
        <f t="shared" ref="AI13:AI28" si="1">AC13/($F$3-(1-$F$3)*0.33)</f>
        <v>0</v>
      </c>
      <c r="AJ13" s="7">
        <f>AD13/($F$4-(1-$F$4)*0.33)</f>
        <v>0</v>
      </c>
      <c r="AK13" s="7">
        <f>AE13/($F$5-(1-$F$5)*0.33)</f>
        <v>0</v>
      </c>
      <c r="AL13" s="7">
        <f>AF13/($F$6-(1-$F$6)*0.33)</f>
        <v>0</v>
      </c>
    </row>
    <row r="14" spans="1:38" x14ac:dyDescent="0.35">
      <c r="B14" s="6" t="s">
        <v>27</v>
      </c>
      <c r="C14" s="7">
        <f>W14/100*$J$6</f>
        <v>1.98</v>
      </c>
      <c r="D14" s="7">
        <f>X14/100*$J$6</f>
        <v>1.98</v>
      </c>
      <c r="E14" s="7">
        <f>Y14/100*$J$6</f>
        <v>1.98</v>
      </c>
      <c r="F14" s="7">
        <f>Z14/100*$J$6</f>
        <v>6.6000000000000005</v>
      </c>
      <c r="H14" s="6" t="s">
        <v>27</v>
      </c>
      <c r="I14" s="7">
        <f>AC14/34*$J$6/3</f>
        <v>0.6470588235294118</v>
      </c>
      <c r="J14" s="7">
        <f>AD14/32*$J$6/3</f>
        <v>0.6875</v>
      </c>
      <c r="K14" s="7">
        <f>AE14/34*$J$6/3</f>
        <v>0.6470588235294118</v>
      </c>
      <c r="L14" s="7">
        <f>AF14/34*$J$6/3</f>
        <v>2.1568627450980391</v>
      </c>
      <c r="N14" s="6" t="s">
        <v>27</v>
      </c>
      <c r="O14" s="7">
        <f t="shared" si="0"/>
        <v>1.0766369775863758</v>
      </c>
      <c r="P14" s="7">
        <f t="shared" ref="P14:P28" si="2">J14/($F$4-(1-$F$4)*0.33)</f>
        <v>1.0788159771754635</v>
      </c>
      <c r="Q14" s="7">
        <f t="shared" ref="Q14:Q28" si="3">K14/($F$5-(1-$F$5)*0.33)</f>
        <v>1.1623811201127159</v>
      </c>
      <c r="R14" s="7">
        <f t="shared" ref="R14:R28" si="4">L14/($F$6-(1-$F$6)*0.33)</f>
        <v>3.6130188115855475</v>
      </c>
      <c r="V14" s="6" t="s">
        <v>27</v>
      </c>
      <c r="W14" s="7">
        <f t="shared" ref="W14:W28" si="5">AC14*3</f>
        <v>3</v>
      </c>
      <c r="X14" s="7">
        <f t="shared" ref="X14:X28" si="6">AD14*3</f>
        <v>3</v>
      </c>
      <c r="Y14" s="7">
        <f t="shared" ref="Y14:Y28" si="7">AE14*3</f>
        <v>3</v>
      </c>
      <c r="Z14" s="7">
        <v>10</v>
      </c>
      <c r="AB14" s="6" t="s">
        <v>27</v>
      </c>
      <c r="AC14" s="6">
        <v>1</v>
      </c>
      <c r="AD14" s="6">
        <v>1</v>
      </c>
      <c r="AE14" s="6">
        <v>1</v>
      </c>
      <c r="AF14" s="7">
        <f t="shared" ref="AF14:AF28" si="8">Z14/3</f>
        <v>3.3333333333333335</v>
      </c>
      <c r="AH14" s="6" t="s">
        <v>27</v>
      </c>
      <c r="AI14" s="7">
        <f t="shared" si="1"/>
        <v>1.6638935108153079</v>
      </c>
      <c r="AJ14" s="7">
        <f t="shared" ref="AJ14:AJ28" si="9">AD14/($F$4-(1-$F$4)*0.33)</f>
        <v>1.5691868758915832</v>
      </c>
      <c r="AK14" s="7">
        <f t="shared" ref="AK14:AK28" si="10">AE14/($F$5-(1-$F$5)*0.33)</f>
        <v>1.7964071856287427</v>
      </c>
      <c r="AL14" s="7">
        <f t="shared" ref="AL14:AL28" si="11">AF14/($F$6-(1-$F$6)*0.33)</f>
        <v>5.5837563451776644</v>
      </c>
    </row>
    <row r="15" spans="1:38" x14ac:dyDescent="0.35">
      <c r="B15" s="6" t="s">
        <v>28</v>
      </c>
      <c r="C15" s="7">
        <f>W15/100*$J$6</f>
        <v>3.96</v>
      </c>
      <c r="D15" s="7">
        <f>X15/100*$J$6</f>
        <v>3.96</v>
      </c>
      <c r="E15" s="7">
        <f>Y15/100*$J$6</f>
        <v>3.96</v>
      </c>
      <c r="F15" s="7">
        <f>Z15/100*$J$6</f>
        <v>13.200000000000001</v>
      </c>
      <c r="H15" s="6" t="s">
        <v>28</v>
      </c>
      <c r="I15" s="7">
        <f>AC15/34*$J$6/3</f>
        <v>1.2941176470588236</v>
      </c>
      <c r="J15" s="7">
        <f>AD15/32*$J$6/3</f>
        <v>1.375</v>
      </c>
      <c r="K15" s="7">
        <f>AE15/34*$J$6/3</f>
        <v>1.2941176470588236</v>
      </c>
      <c r="L15" s="7">
        <f>AF15/34*$J$6/3</f>
        <v>4.3137254901960782</v>
      </c>
      <c r="N15" s="6" t="s">
        <v>28</v>
      </c>
      <c r="O15" s="7">
        <f t="shared" si="0"/>
        <v>2.1532739551727516</v>
      </c>
      <c r="P15" s="7">
        <f t="shared" si="2"/>
        <v>2.157631954350927</v>
      </c>
      <c r="Q15" s="7">
        <f t="shared" si="3"/>
        <v>2.3247622402254318</v>
      </c>
      <c r="R15" s="7">
        <f t="shared" si="4"/>
        <v>7.226037623171095</v>
      </c>
      <c r="V15" s="6" t="s">
        <v>28</v>
      </c>
      <c r="W15" s="7">
        <f t="shared" si="5"/>
        <v>6</v>
      </c>
      <c r="X15" s="7">
        <f t="shared" si="6"/>
        <v>6</v>
      </c>
      <c r="Y15" s="7">
        <f t="shared" si="7"/>
        <v>6</v>
      </c>
      <c r="Z15" s="7">
        <v>20</v>
      </c>
      <c r="AB15" s="6" t="s">
        <v>28</v>
      </c>
      <c r="AC15" s="6">
        <v>2</v>
      </c>
      <c r="AD15" s="6">
        <v>2</v>
      </c>
      <c r="AE15" s="6">
        <v>2</v>
      </c>
      <c r="AF15" s="7">
        <f t="shared" si="8"/>
        <v>6.666666666666667</v>
      </c>
      <c r="AH15" s="6" t="s">
        <v>28</v>
      </c>
      <c r="AI15" s="7">
        <f t="shared" si="1"/>
        <v>3.3277870216306158</v>
      </c>
      <c r="AJ15" s="7">
        <f t="shared" si="9"/>
        <v>3.1383737517831665</v>
      </c>
      <c r="AK15" s="7">
        <f t="shared" si="10"/>
        <v>3.5928143712574854</v>
      </c>
      <c r="AL15" s="7">
        <f t="shared" si="11"/>
        <v>11.167512690355329</v>
      </c>
    </row>
    <row r="16" spans="1:38" x14ac:dyDescent="0.35">
      <c r="B16" s="6" t="s">
        <v>29</v>
      </c>
      <c r="C16" s="7">
        <f>W16/100*$J$6</f>
        <v>5.9399999999999995</v>
      </c>
      <c r="D16" s="7">
        <f>X16/100*$J$6</f>
        <v>5.9399999999999995</v>
      </c>
      <c r="E16" s="7">
        <f>Y16/100*$J$6</f>
        <v>5.9399999999999995</v>
      </c>
      <c r="F16" s="7">
        <f>Z16/100*$J$6</f>
        <v>19.8</v>
      </c>
      <c r="H16" s="6" t="s">
        <v>29</v>
      </c>
      <c r="I16" s="7">
        <f>AC16/34*$J$6/3</f>
        <v>1.9411764705882355</v>
      </c>
      <c r="J16" s="7">
        <f>AD16/32*$J$6/3</f>
        <v>2.0625</v>
      </c>
      <c r="K16" s="7">
        <f>AE16/34*$J$6/3</f>
        <v>1.9411764705882355</v>
      </c>
      <c r="L16" s="7">
        <f>AF16/34*$J$6/3</f>
        <v>6.4705882352941186</v>
      </c>
      <c r="N16" s="6" t="s">
        <v>29</v>
      </c>
      <c r="O16" s="7">
        <f t="shared" si="0"/>
        <v>3.2299109327591276</v>
      </c>
      <c r="P16" s="7">
        <f t="shared" si="2"/>
        <v>3.2364479315263908</v>
      </c>
      <c r="Q16" s="7">
        <f t="shared" si="3"/>
        <v>3.4871433603381479</v>
      </c>
      <c r="R16" s="7">
        <f t="shared" si="4"/>
        <v>10.839056434756644</v>
      </c>
      <c r="V16" s="6" t="s">
        <v>29</v>
      </c>
      <c r="W16" s="7">
        <f t="shared" si="5"/>
        <v>9</v>
      </c>
      <c r="X16" s="7">
        <f t="shared" si="6"/>
        <v>9</v>
      </c>
      <c r="Y16" s="7">
        <f t="shared" si="7"/>
        <v>9</v>
      </c>
      <c r="Z16" s="7">
        <v>30</v>
      </c>
      <c r="AB16" s="6" t="s">
        <v>29</v>
      </c>
      <c r="AC16" s="6">
        <v>3</v>
      </c>
      <c r="AD16" s="6">
        <v>3</v>
      </c>
      <c r="AE16" s="6">
        <v>3</v>
      </c>
      <c r="AF16" s="7">
        <f t="shared" si="8"/>
        <v>10</v>
      </c>
      <c r="AH16" s="6" t="s">
        <v>29</v>
      </c>
      <c r="AI16" s="7">
        <f t="shared" si="1"/>
        <v>4.9916805324459235</v>
      </c>
      <c r="AJ16" s="7">
        <f t="shared" si="9"/>
        <v>4.7075606276747504</v>
      </c>
      <c r="AK16" s="7">
        <f t="shared" si="10"/>
        <v>5.3892215568862278</v>
      </c>
      <c r="AL16" s="7">
        <f t="shared" si="11"/>
        <v>16.751269035532992</v>
      </c>
    </row>
    <row r="17" spans="2:38" x14ac:dyDescent="0.35">
      <c r="B17" s="6" t="s">
        <v>30</v>
      </c>
      <c r="C17" s="7">
        <f>W17/100*$J$6</f>
        <v>7.92</v>
      </c>
      <c r="D17" s="7">
        <f>X17/100*$J$6</f>
        <v>5.9399999999999995</v>
      </c>
      <c r="E17" s="7">
        <f>Y17/100*$J$6</f>
        <v>5.9399999999999995</v>
      </c>
      <c r="F17" s="7">
        <f>Z17/100*$J$6</f>
        <v>26.400000000000002</v>
      </c>
      <c r="H17" s="6" t="s">
        <v>30</v>
      </c>
      <c r="I17" s="7">
        <f>AC17/34*$J$6/3</f>
        <v>2.5882352941176472</v>
      </c>
      <c r="J17" s="7">
        <f>AD17/32*$J$6/3</f>
        <v>2.0625</v>
      </c>
      <c r="K17" s="7">
        <f>AE17/34*$J$6/3</f>
        <v>1.9411764705882355</v>
      </c>
      <c r="L17" s="7">
        <f>AF17/34*$J$6/3</f>
        <v>8.6274509803921564</v>
      </c>
      <c r="N17" s="6" t="s">
        <v>30</v>
      </c>
      <c r="O17" s="7">
        <f t="shared" si="0"/>
        <v>4.3065479103455031</v>
      </c>
      <c r="P17" s="7">
        <f t="shared" si="2"/>
        <v>3.2364479315263908</v>
      </c>
      <c r="Q17" s="7">
        <f t="shared" si="3"/>
        <v>3.4871433603381479</v>
      </c>
      <c r="R17" s="7">
        <f t="shared" si="4"/>
        <v>14.45207524634219</v>
      </c>
      <c r="V17" s="6" t="s">
        <v>30</v>
      </c>
      <c r="W17" s="7">
        <f t="shared" si="5"/>
        <v>12</v>
      </c>
      <c r="X17" s="7">
        <f t="shared" si="6"/>
        <v>9</v>
      </c>
      <c r="Y17" s="7">
        <f t="shared" si="7"/>
        <v>9</v>
      </c>
      <c r="Z17" s="7">
        <v>40</v>
      </c>
      <c r="AB17" s="6" t="s">
        <v>30</v>
      </c>
      <c r="AC17" s="6">
        <v>4</v>
      </c>
      <c r="AD17" s="6">
        <v>3</v>
      </c>
      <c r="AE17" s="6">
        <v>3</v>
      </c>
      <c r="AF17" s="7">
        <f t="shared" si="8"/>
        <v>13.333333333333334</v>
      </c>
      <c r="AH17" s="6" t="s">
        <v>30</v>
      </c>
      <c r="AI17" s="7">
        <f t="shared" si="1"/>
        <v>6.6555740432612316</v>
      </c>
      <c r="AJ17" s="7">
        <f t="shared" si="9"/>
        <v>4.7075606276747504</v>
      </c>
      <c r="AK17" s="7">
        <f t="shared" si="10"/>
        <v>5.3892215568862278</v>
      </c>
      <c r="AL17" s="7">
        <f t="shared" si="11"/>
        <v>22.335025380710658</v>
      </c>
    </row>
    <row r="18" spans="2:38" x14ac:dyDescent="0.35">
      <c r="B18" s="6" t="s">
        <v>31</v>
      </c>
      <c r="C18" s="7">
        <f>W18/100*$J$6</f>
        <v>9.9</v>
      </c>
      <c r="D18" s="7">
        <f>X18/100*$J$6</f>
        <v>7.92</v>
      </c>
      <c r="E18" s="7">
        <f>Y18/100*$J$6</f>
        <v>7.92</v>
      </c>
      <c r="F18" s="7">
        <f>Z18/100*$J$6</f>
        <v>33</v>
      </c>
      <c r="H18" s="6" t="s">
        <v>31</v>
      </c>
      <c r="I18" s="7">
        <f>AC18/34*$J$6/3</f>
        <v>3.2352941176470593</v>
      </c>
      <c r="J18" s="7">
        <f>AD18/32*$J$6/3</f>
        <v>2.75</v>
      </c>
      <c r="K18" s="7">
        <f>AE18/34*$J$6/3</f>
        <v>2.5882352941176472</v>
      </c>
      <c r="L18" s="7">
        <f>AF18/34*$J$6/3</f>
        <v>10.784313725490199</v>
      </c>
      <c r="N18" s="6" t="s">
        <v>31</v>
      </c>
      <c r="O18" s="7">
        <f t="shared" si="0"/>
        <v>5.3831848879318791</v>
      </c>
      <c r="P18" s="7">
        <f t="shared" si="2"/>
        <v>4.3152639087018541</v>
      </c>
      <c r="Q18" s="7">
        <f t="shared" si="3"/>
        <v>4.6495244804508635</v>
      </c>
      <c r="R18" s="7">
        <f t="shared" si="4"/>
        <v>18.065094057927741</v>
      </c>
      <c r="V18" s="6" t="s">
        <v>31</v>
      </c>
      <c r="W18" s="7">
        <f t="shared" si="5"/>
        <v>15</v>
      </c>
      <c r="X18" s="7">
        <f t="shared" si="6"/>
        <v>12</v>
      </c>
      <c r="Y18" s="7">
        <f t="shared" si="7"/>
        <v>12</v>
      </c>
      <c r="Z18" s="7">
        <v>50</v>
      </c>
      <c r="AB18" s="6" t="s">
        <v>31</v>
      </c>
      <c r="AC18" s="6">
        <v>5</v>
      </c>
      <c r="AD18" s="6">
        <v>4</v>
      </c>
      <c r="AE18" s="6">
        <v>4</v>
      </c>
      <c r="AF18" s="7">
        <f t="shared" si="8"/>
        <v>16.666666666666668</v>
      </c>
      <c r="AH18" s="6" t="s">
        <v>31</v>
      </c>
      <c r="AI18" s="7">
        <f t="shared" si="1"/>
        <v>8.3194675540765388</v>
      </c>
      <c r="AJ18" s="7">
        <f t="shared" si="9"/>
        <v>6.2767475035663329</v>
      </c>
      <c r="AK18" s="7">
        <f t="shared" si="10"/>
        <v>7.1856287425149707</v>
      </c>
      <c r="AL18" s="7">
        <f t="shared" si="11"/>
        <v>27.918781725888323</v>
      </c>
    </row>
    <row r="19" spans="2:38" x14ac:dyDescent="0.35">
      <c r="B19" s="6" t="s">
        <v>32</v>
      </c>
      <c r="C19" s="7">
        <f>W19/100*$J$6</f>
        <v>11.879999999999999</v>
      </c>
      <c r="D19" s="7">
        <f>X19/100*$J$6</f>
        <v>7.92</v>
      </c>
      <c r="E19" s="7">
        <f>Y19/100*$J$6</f>
        <v>7.92</v>
      </c>
      <c r="F19" s="7">
        <f>Z19/100*$J$6</f>
        <v>36.300000000000004</v>
      </c>
      <c r="H19" s="6" t="s">
        <v>32</v>
      </c>
      <c r="I19" s="7">
        <f>AC19/34*$J$6/3</f>
        <v>3.882352941176471</v>
      </c>
      <c r="J19" s="7">
        <f>AD19/32*$J$6/3</f>
        <v>2.75</v>
      </c>
      <c r="K19" s="7">
        <f>AE19/34*$J$6/3</f>
        <v>2.5882352941176472</v>
      </c>
      <c r="L19" s="7">
        <f>AF19/34*$J$6/3</f>
        <v>11.862745098039214</v>
      </c>
      <c r="N19" s="6" t="s">
        <v>32</v>
      </c>
      <c r="O19" s="7">
        <f t="shared" si="0"/>
        <v>6.4598218655182551</v>
      </c>
      <c r="P19" s="7">
        <f t="shared" si="2"/>
        <v>4.3152639087018541</v>
      </c>
      <c r="Q19" s="7">
        <f t="shared" si="3"/>
        <v>4.6495244804508635</v>
      </c>
      <c r="R19" s="7">
        <f t="shared" si="4"/>
        <v>19.871603463720508</v>
      </c>
      <c r="V19" s="6" t="s">
        <v>32</v>
      </c>
      <c r="W19" s="7">
        <f t="shared" si="5"/>
        <v>18</v>
      </c>
      <c r="X19" s="7">
        <f t="shared" si="6"/>
        <v>12</v>
      </c>
      <c r="Y19" s="7">
        <f t="shared" si="7"/>
        <v>12</v>
      </c>
      <c r="Z19" s="7">
        <v>55</v>
      </c>
      <c r="AB19" s="6" t="s">
        <v>32</v>
      </c>
      <c r="AC19" s="6">
        <v>6</v>
      </c>
      <c r="AD19" s="6">
        <v>4</v>
      </c>
      <c r="AE19" s="6">
        <v>4</v>
      </c>
      <c r="AF19" s="7">
        <f t="shared" si="8"/>
        <v>18.333333333333332</v>
      </c>
      <c r="AH19" s="6" t="s">
        <v>32</v>
      </c>
      <c r="AI19" s="7">
        <f t="shared" si="1"/>
        <v>9.9833610648918469</v>
      </c>
      <c r="AJ19" s="7">
        <f t="shared" si="9"/>
        <v>6.2767475035663329</v>
      </c>
      <c r="AK19" s="7">
        <f t="shared" si="10"/>
        <v>7.1856287425149707</v>
      </c>
      <c r="AL19" s="7">
        <f t="shared" si="11"/>
        <v>30.71065989847715</v>
      </c>
    </row>
    <row r="20" spans="2:38" x14ac:dyDescent="0.35">
      <c r="B20" s="6" t="s">
        <v>33</v>
      </c>
      <c r="C20" s="7">
        <f>W20/100*$J$6</f>
        <v>13.86</v>
      </c>
      <c r="D20" s="7">
        <f>X20/100*$J$6</f>
        <v>9.9</v>
      </c>
      <c r="E20" s="7">
        <f>Y20/100*$J$6</f>
        <v>9.9</v>
      </c>
      <c r="F20" s="7">
        <f>Z20/100*$J$6</f>
        <v>39.6</v>
      </c>
      <c r="H20" s="6" t="s">
        <v>33</v>
      </c>
      <c r="I20" s="7">
        <f>AC20/34*$J$6/3</f>
        <v>4.5294117647058822</v>
      </c>
      <c r="J20" s="7">
        <f>AD20/32*$J$6/3</f>
        <v>3.4375</v>
      </c>
      <c r="K20" s="7">
        <f>AE20/34*$J$6/3</f>
        <v>3.2352941176470593</v>
      </c>
      <c r="L20" s="7">
        <f>AF20/34*$J$6/3*1.1</f>
        <v>14.235294117647062</v>
      </c>
      <c r="N20" s="6" t="s">
        <v>33</v>
      </c>
      <c r="O20" s="7">
        <f t="shared" si="0"/>
        <v>7.5364588431046293</v>
      </c>
      <c r="P20" s="7">
        <f t="shared" si="2"/>
        <v>5.3940798858773178</v>
      </c>
      <c r="Q20" s="7">
        <f t="shared" si="3"/>
        <v>5.8119056005635796</v>
      </c>
      <c r="R20" s="7">
        <f t="shared" si="4"/>
        <v>23.845924156464619</v>
      </c>
      <c r="V20" s="6" t="s">
        <v>33</v>
      </c>
      <c r="W20" s="7">
        <f t="shared" si="5"/>
        <v>21</v>
      </c>
      <c r="X20" s="7">
        <f t="shared" si="6"/>
        <v>15</v>
      </c>
      <c r="Y20" s="7">
        <f t="shared" si="7"/>
        <v>15</v>
      </c>
      <c r="Z20" s="7">
        <v>60</v>
      </c>
      <c r="AB20" s="6" t="s">
        <v>33</v>
      </c>
      <c r="AC20" s="6">
        <v>7</v>
      </c>
      <c r="AD20" s="6">
        <v>5</v>
      </c>
      <c r="AE20" s="6">
        <v>5</v>
      </c>
      <c r="AF20" s="7">
        <f t="shared" si="8"/>
        <v>20</v>
      </c>
      <c r="AH20" s="6" t="s">
        <v>33</v>
      </c>
      <c r="AI20" s="7">
        <f t="shared" si="1"/>
        <v>11.647254575707155</v>
      </c>
      <c r="AJ20" s="7">
        <f t="shared" si="9"/>
        <v>7.8459343794579164</v>
      </c>
      <c r="AK20" s="7">
        <f t="shared" si="10"/>
        <v>8.9820359281437128</v>
      </c>
      <c r="AL20" s="7">
        <f t="shared" si="11"/>
        <v>33.502538071065985</v>
      </c>
    </row>
    <row r="21" spans="2:38" x14ac:dyDescent="0.35">
      <c r="B21" s="6" t="s">
        <v>34</v>
      </c>
      <c r="C21" s="7">
        <f>W21/100*$J$6</f>
        <v>15.84</v>
      </c>
      <c r="D21" s="7">
        <f>X21/100*$J$6</f>
        <v>11.879999999999999</v>
      </c>
      <c r="E21" s="7">
        <f>Y21/100*$J$6</f>
        <v>11.879999999999999</v>
      </c>
      <c r="F21" s="7">
        <f>Z21/100*$J$6</f>
        <v>42.9</v>
      </c>
      <c r="H21" s="6" t="s">
        <v>34</v>
      </c>
      <c r="I21" s="7">
        <f>AC21/34*$J$6/3</f>
        <v>5.1764705882352944</v>
      </c>
      <c r="J21" s="7">
        <f>AD21/32*$J$6/3</f>
        <v>4.125</v>
      </c>
      <c r="K21" s="7">
        <f>AE21/34*$J$6/3</f>
        <v>3.882352941176471</v>
      </c>
      <c r="L21" s="7">
        <f>AF21/34*$J$6/3*1.1</f>
        <v>15.421568627450984</v>
      </c>
      <c r="N21" s="6" t="s">
        <v>34</v>
      </c>
      <c r="O21" s="7">
        <f t="shared" si="0"/>
        <v>8.6130958206910062</v>
      </c>
      <c r="P21" s="7">
        <f t="shared" si="2"/>
        <v>6.4728958630527815</v>
      </c>
      <c r="Q21" s="7">
        <f t="shared" si="3"/>
        <v>6.9742867206762957</v>
      </c>
      <c r="R21" s="7">
        <f t="shared" si="4"/>
        <v>25.83308450283667</v>
      </c>
      <c r="V21" s="6" t="s">
        <v>34</v>
      </c>
      <c r="W21" s="7">
        <f t="shared" si="5"/>
        <v>24</v>
      </c>
      <c r="X21" s="7">
        <f t="shared" si="6"/>
        <v>18</v>
      </c>
      <c r="Y21" s="7">
        <f t="shared" si="7"/>
        <v>18</v>
      </c>
      <c r="Z21" s="7">
        <v>65</v>
      </c>
      <c r="AB21" s="6" t="s">
        <v>34</v>
      </c>
      <c r="AC21" s="6">
        <v>8</v>
      </c>
      <c r="AD21" s="6">
        <v>6</v>
      </c>
      <c r="AE21" s="6">
        <v>6</v>
      </c>
      <c r="AF21" s="7">
        <f t="shared" si="8"/>
        <v>21.666666666666668</v>
      </c>
      <c r="AH21" s="6" t="s">
        <v>34</v>
      </c>
      <c r="AI21" s="7">
        <f t="shared" si="1"/>
        <v>13.311148086522463</v>
      </c>
      <c r="AJ21" s="7">
        <f t="shared" si="9"/>
        <v>9.4151212553495007</v>
      </c>
      <c r="AK21" s="7">
        <f t="shared" si="10"/>
        <v>10.778443113772456</v>
      </c>
      <c r="AL21" s="7">
        <f t="shared" si="11"/>
        <v>36.294416243654823</v>
      </c>
    </row>
    <row r="22" spans="2:38" x14ac:dyDescent="0.35">
      <c r="B22" s="6" t="s">
        <v>35</v>
      </c>
      <c r="C22" s="7">
        <f>W22/100*$J$6</f>
        <v>19.8</v>
      </c>
      <c r="D22" s="7">
        <f>X22/100*$J$6</f>
        <v>13.86</v>
      </c>
      <c r="E22" s="7">
        <f>Y22/100*$J$6</f>
        <v>13.86</v>
      </c>
      <c r="F22" s="7">
        <f>Z22/100*$J$6</f>
        <v>46.199999999999996</v>
      </c>
      <c r="H22" s="6" t="s">
        <v>35</v>
      </c>
      <c r="I22" s="7">
        <f>AC22/34*$J$6/3</f>
        <v>6.4705882352941186</v>
      </c>
      <c r="J22" s="7">
        <f>AD22/32*$J$6/3</f>
        <v>4.8125</v>
      </c>
      <c r="K22" s="7">
        <f>AE22/34*$J$6/3</f>
        <v>4.5294117647058822</v>
      </c>
      <c r="L22" s="7">
        <f>AF22/34*$J$6/3*1.1</f>
        <v>16.607843137254903</v>
      </c>
      <c r="N22" s="6" t="s">
        <v>35</v>
      </c>
      <c r="O22" s="7">
        <f t="shared" si="0"/>
        <v>10.766369775863758</v>
      </c>
      <c r="P22" s="7">
        <f t="shared" si="2"/>
        <v>7.5517118402282444</v>
      </c>
      <c r="Q22" s="7">
        <f t="shared" si="3"/>
        <v>8.136667840789011</v>
      </c>
      <c r="R22" s="7">
        <f t="shared" si="4"/>
        <v>27.820244849208716</v>
      </c>
      <c r="V22" s="6" t="s">
        <v>35</v>
      </c>
      <c r="W22" s="7">
        <f t="shared" si="5"/>
        <v>30</v>
      </c>
      <c r="X22" s="7">
        <f t="shared" si="6"/>
        <v>21</v>
      </c>
      <c r="Y22" s="7">
        <f t="shared" si="7"/>
        <v>21</v>
      </c>
      <c r="Z22" s="7">
        <v>70</v>
      </c>
      <c r="AB22" s="6" t="s">
        <v>35</v>
      </c>
      <c r="AC22" s="6">
        <v>10</v>
      </c>
      <c r="AD22" s="6">
        <v>7</v>
      </c>
      <c r="AE22" s="6">
        <v>7</v>
      </c>
      <c r="AF22" s="7">
        <f t="shared" si="8"/>
        <v>23.333333333333332</v>
      </c>
      <c r="AH22" s="6" t="s">
        <v>35</v>
      </c>
      <c r="AI22" s="7">
        <f t="shared" si="1"/>
        <v>16.638935108153078</v>
      </c>
      <c r="AJ22" s="7">
        <f t="shared" si="9"/>
        <v>10.984308131241082</v>
      </c>
      <c r="AK22" s="7">
        <f t="shared" si="10"/>
        <v>12.574850299401199</v>
      </c>
      <c r="AL22" s="7">
        <f t="shared" si="11"/>
        <v>39.086294416243646</v>
      </c>
    </row>
    <row r="23" spans="2:38" x14ac:dyDescent="0.35">
      <c r="B23" s="8" t="s">
        <v>36</v>
      </c>
      <c r="C23" s="9">
        <f>W23/100*$J$6</f>
        <v>21.78</v>
      </c>
      <c r="D23" s="9">
        <f>X23/100*$J$6</f>
        <v>15.84</v>
      </c>
      <c r="E23" s="9">
        <f>Y23/100*$J$6</f>
        <v>15.84</v>
      </c>
      <c r="F23" s="9">
        <f>Z23/100*$J$6</f>
        <v>50.82</v>
      </c>
      <c r="H23" s="8" t="s">
        <v>36</v>
      </c>
      <c r="I23" s="9">
        <f>AC23/34*$J$6/3</f>
        <v>7.1176470588235299</v>
      </c>
      <c r="J23" s="9">
        <f>AD23/32*$J$6/3</f>
        <v>5.5</v>
      </c>
      <c r="K23" s="9">
        <f>AE23/34*$J$6/3</f>
        <v>5.1764705882352944</v>
      </c>
      <c r="L23" s="9">
        <f>AF23/34*$J$6/3*1.1</f>
        <v>18.268627450980393</v>
      </c>
      <c r="N23" s="8" t="s">
        <v>36</v>
      </c>
      <c r="O23" s="9">
        <f t="shared" si="0"/>
        <v>11.843006753450133</v>
      </c>
      <c r="P23" s="9">
        <f t="shared" si="2"/>
        <v>8.6305278174037081</v>
      </c>
      <c r="Q23" s="9">
        <f t="shared" si="3"/>
        <v>9.2990489609017271</v>
      </c>
      <c r="R23" s="9">
        <f t="shared" si="4"/>
        <v>30.602269334129588</v>
      </c>
      <c r="V23" s="8" t="s">
        <v>36</v>
      </c>
      <c r="W23" s="9">
        <f t="shared" si="5"/>
        <v>33</v>
      </c>
      <c r="X23" s="9">
        <f t="shared" si="6"/>
        <v>24</v>
      </c>
      <c r="Y23" s="9">
        <f t="shared" si="7"/>
        <v>24</v>
      </c>
      <c r="Z23" s="9">
        <v>77</v>
      </c>
      <c r="AB23" s="8" t="s">
        <v>36</v>
      </c>
      <c r="AC23" s="8">
        <v>11</v>
      </c>
      <c r="AD23" s="8">
        <v>8</v>
      </c>
      <c r="AE23" s="8">
        <v>8</v>
      </c>
      <c r="AF23" s="9">
        <f t="shared" si="8"/>
        <v>25.666666666666668</v>
      </c>
      <c r="AH23" s="8" t="s">
        <v>36</v>
      </c>
      <c r="AI23" s="9">
        <f t="shared" si="1"/>
        <v>18.302828618968388</v>
      </c>
      <c r="AJ23" s="9">
        <f t="shared" si="9"/>
        <v>12.553495007132666</v>
      </c>
      <c r="AK23" s="9">
        <f t="shared" si="10"/>
        <v>14.371257485029941</v>
      </c>
      <c r="AL23" s="9">
        <f t="shared" si="11"/>
        <v>42.994923857868017</v>
      </c>
    </row>
    <row r="24" spans="2:38" x14ac:dyDescent="0.35">
      <c r="B24" s="8" t="s">
        <v>37</v>
      </c>
      <c r="C24" s="9">
        <f>W24/100*$J$6</f>
        <v>23.759999999999998</v>
      </c>
      <c r="D24" s="9">
        <f>X24/100*$J$6</f>
        <v>19.8</v>
      </c>
      <c r="E24" s="9">
        <f>Y24/100*$J$6</f>
        <v>19.8</v>
      </c>
      <c r="F24" s="9">
        <f>Z24/100*$J$6</f>
        <v>57.42</v>
      </c>
      <c r="H24" s="8" t="s">
        <v>37</v>
      </c>
      <c r="I24" s="9">
        <f>AC24/34*$J$6/3</f>
        <v>7.764705882352942</v>
      </c>
      <c r="J24" s="9">
        <f>AD24/32*$J$6/3</f>
        <v>6.875</v>
      </c>
      <c r="K24" s="9">
        <f>AE24/34*$J$6/3</f>
        <v>6.4705882352941186</v>
      </c>
      <c r="L24" s="9">
        <f>AF24/34*$J$6/3*1.1</f>
        <v>20.641176470588235</v>
      </c>
      <c r="N24" s="8" t="s">
        <v>37</v>
      </c>
      <c r="O24" s="9">
        <f t="shared" si="0"/>
        <v>12.91964373103651</v>
      </c>
      <c r="P24" s="9">
        <f t="shared" si="2"/>
        <v>10.788159771754636</v>
      </c>
      <c r="Q24" s="9">
        <f t="shared" si="3"/>
        <v>11.623811201127159</v>
      </c>
      <c r="R24" s="9">
        <f t="shared" si="4"/>
        <v>34.576590026873689</v>
      </c>
      <c r="V24" s="8" t="s">
        <v>37</v>
      </c>
      <c r="W24" s="9">
        <f t="shared" si="5"/>
        <v>36</v>
      </c>
      <c r="X24" s="9">
        <f t="shared" si="6"/>
        <v>30</v>
      </c>
      <c r="Y24" s="9">
        <f t="shared" si="7"/>
        <v>30</v>
      </c>
      <c r="Z24" s="9">
        <v>87</v>
      </c>
      <c r="AB24" s="8" t="s">
        <v>37</v>
      </c>
      <c r="AC24" s="8">
        <v>12</v>
      </c>
      <c r="AD24" s="8">
        <v>10</v>
      </c>
      <c r="AE24" s="8">
        <v>10</v>
      </c>
      <c r="AF24" s="9">
        <f t="shared" si="8"/>
        <v>29</v>
      </c>
      <c r="AH24" s="8" t="s">
        <v>37</v>
      </c>
      <c r="AI24" s="9">
        <f t="shared" si="1"/>
        <v>19.966722129783694</v>
      </c>
      <c r="AJ24" s="9">
        <f t="shared" si="9"/>
        <v>15.691868758915833</v>
      </c>
      <c r="AK24" s="9">
        <f t="shared" si="10"/>
        <v>17.964071856287426</v>
      </c>
      <c r="AL24" s="9">
        <f t="shared" si="11"/>
        <v>48.578680203045678</v>
      </c>
    </row>
    <row r="25" spans="2:38" x14ac:dyDescent="0.35">
      <c r="B25" s="10" t="s">
        <v>38</v>
      </c>
      <c r="C25" s="11">
        <f>W25/100*$J$6</f>
        <v>27.72</v>
      </c>
      <c r="D25" s="11">
        <f>X25/100*$J$6</f>
        <v>21.78</v>
      </c>
      <c r="E25" s="11">
        <f>Y25/100*$J$6</f>
        <v>23.759999999999998</v>
      </c>
      <c r="F25" s="11">
        <f>Z25/100*$J$6</f>
        <v>64.679999999999993</v>
      </c>
      <c r="H25" s="10" t="s">
        <v>38</v>
      </c>
      <c r="I25" s="11">
        <f>AC25/34*$J$6/3</f>
        <v>9.0588235294117645</v>
      </c>
      <c r="J25" s="11">
        <f>AD25/32*$J$6/3</f>
        <v>7.5625</v>
      </c>
      <c r="K25" s="11">
        <f>AE25/34*$J$6/3</f>
        <v>7.764705882352942</v>
      </c>
      <c r="L25" s="11">
        <f>AF25/34*$J$6/3*1.1</f>
        <v>23.250980392156865</v>
      </c>
      <c r="N25" s="10" t="s">
        <v>38</v>
      </c>
      <c r="O25" s="11">
        <f t="shared" si="0"/>
        <v>15.072917686209259</v>
      </c>
      <c r="P25" s="11">
        <f t="shared" si="2"/>
        <v>11.866975748930098</v>
      </c>
      <c r="Q25" s="11">
        <f t="shared" si="3"/>
        <v>13.948573441352591</v>
      </c>
      <c r="R25" s="11">
        <f t="shared" si="4"/>
        <v>38.948342788892205</v>
      </c>
      <c r="V25" s="10" t="s">
        <v>38</v>
      </c>
      <c r="W25" s="11">
        <f t="shared" si="5"/>
        <v>42</v>
      </c>
      <c r="X25" s="11">
        <f t="shared" si="6"/>
        <v>33</v>
      </c>
      <c r="Y25" s="11">
        <f t="shared" si="7"/>
        <v>36</v>
      </c>
      <c r="Z25" s="11">
        <v>98</v>
      </c>
      <c r="AB25" s="10" t="s">
        <v>38</v>
      </c>
      <c r="AC25" s="10">
        <v>14</v>
      </c>
      <c r="AD25" s="10">
        <v>11</v>
      </c>
      <c r="AE25" s="10">
        <v>12</v>
      </c>
      <c r="AF25" s="11">
        <f t="shared" si="8"/>
        <v>32.666666666666664</v>
      </c>
      <c r="AH25" s="10" t="s">
        <v>38</v>
      </c>
      <c r="AI25" s="11">
        <f t="shared" si="1"/>
        <v>23.29450915141431</v>
      </c>
      <c r="AJ25" s="11">
        <f t="shared" si="9"/>
        <v>17.261055634807416</v>
      </c>
      <c r="AK25" s="11">
        <f t="shared" si="10"/>
        <v>21.556886227544911</v>
      </c>
      <c r="AL25" s="11">
        <f t="shared" si="11"/>
        <v>54.720812182741106</v>
      </c>
    </row>
    <row r="26" spans="2:38" x14ac:dyDescent="0.35">
      <c r="B26" s="10" t="s">
        <v>39</v>
      </c>
      <c r="C26" s="11">
        <f>W26/100*$J$6</f>
        <v>31.68</v>
      </c>
      <c r="D26" s="11">
        <f>X26/100*$J$6</f>
        <v>27.72</v>
      </c>
      <c r="E26" s="11">
        <f>Y26/100*$J$6</f>
        <v>29.7</v>
      </c>
      <c r="F26" s="11">
        <f>Z26/100*$J$6</f>
        <v>79.2</v>
      </c>
      <c r="H26" s="10" t="s">
        <v>39</v>
      </c>
      <c r="I26" s="11">
        <f>AC26/34*$J$6/3</f>
        <v>10.352941176470589</v>
      </c>
      <c r="J26" s="11">
        <f>AD26/32*$J$6/3</f>
        <v>9.625</v>
      </c>
      <c r="K26" s="11">
        <f>AE26/34*$J$6/3</f>
        <v>9.7058823529411757</v>
      </c>
      <c r="L26" s="11">
        <f>AF26/34*$J$6/3*1.1</f>
        <v>28.470588235294123</v>
      </c>
      <c r="N26" s="10" t="s">
        <v>39</v>
      </c>
      <c r="O26" s="11">
        <f t="shared" si="0"/>
        <v>17.226191641382012</v>
      </c>
      <c r="P26" s="11">
        <f t="shared" si="2"/>
        <v>15.103423680456489</v>
      </c>
      <c r="Q26" s="11">
        <f t="shared" si="3"/>
        <v>17.435716801690734</v>
      </c>
      <c r="R26" s="11">
        <f t="shared" si="4"/>
        <v>47.691848312929238</v>
      </c>
      <c r="V26" s="10" t="s">
        <v>39</v>
      </c>
      <c r="W26" s="11">
        <f t="shared" si="5"/>
        <v>48</v>
      </c>
      <c r="X26" s="11">
        <f t="shared" si="6"/>
        <v>42</v>
      </c>
      <c r="Y26" s="11">
        <f t="shared" si="7"/>
        <v>45</v>
      </c>
      <c r="Z26" s="11">
        <v>120</v>
      </c>
      <c r="AB26" s="10" t="s">
        <v>39</v>
      </c>
      <c r="AC26" s="10">
        <v>16</v>
      </c>
      <c r="AD26" s="10">
        <v>14</v>
      </c>
      <c r="AE26" s="10">
        <v>15</v>
      </c>
      <c r="AF26" s="11">
        <f t="shared" si="8"/>
        <v>40</v>
      </c>
      <c r="AH26" s="10" t="s">
        <v>39</v>
      </c>
      <c r="AI26" s="11">
        <f t="shared" si="1"/>
        <v>26.622296173044926</v>
      </c>
      <c r="AJ26" s="11">
        <f t="shared" si="9"/>
        <v>21.968616262482165</v>
      </c>
      <c r="AK26" s="11">
        <f t="shared" si="10"/>
        <v>26.946107784431138</v>
      </c>
      <c r="AL26" s="11">
        <f t="shared" si="11"/>
        <v>67.005076142131969</v>
      </c>
    </row>
    <row r="27" spans="2:38" x14ac:dyDescent="0.35">
      <c r="B27" s="12" t="s">
        <v>40</v>
      </c>
      <c r="C27" s="13">
        <f>W27/100*$J$6</f>
        <v>39.6</v>
      </c>
      <c r="D27" s="13">
        <f>X27/100*$J$6</f>
        <v>31.68</v>
      </c>
      <c r="E27" s="13">
        <f>Y27/100*$J$6</f>
        <v>37.619999999999997</v>
      </c>
      <c r="F27" s="13">
        <f>Z27/100*$J$6</f>
        <v>94.38</v>
      </c>
      <c r="H27" s="12" t="s">
        <v>40</v>
      </c>
      <c r="I27" s="13">
        <f>AC27/34*$J$6/3</f>
        <v>12.941176470588237</v>
      </c>
      <c r="J27" s="13">
        <f>AD27/32*$J$6/3</f>
        <v>11</v>
      </c>
      <c r="K27" s="13">
        <f>AE27/34*$J$6/3</f>
        <v>12.294117647058824</v>
      </c>
      <c r="L27" s="13">
        <f>AF27/34*$J$6/3*1.1</f>
        <v>33.927450980392159</v>
      </c>
      <c r="N27" s="12" t="s">
        <v>40</v>
      </c>
      <c r="O27" s="13">
        <f t="shared" si="0"/>
        <v>21.532739551727516</v>
      </c>
      <c r="P27" s="13">
        <f t="shared" si="2"/>
        <v>17.261055634807416</v>
      </c>
      <c r="Q27" s="13">
        <f t="shared" si="3"/>
        <v>22.085241282141602</v>
      </c>
      <c r="R27" s="13">
        <f t="shared" si="4"/>
        <v>56.832785906240666</v>
      </c>
      <c r="V27" s="12" t="s">
        <v>40</v>
      </c>
      <c r="W27" s="13">
        <f t="shared" si="5"/>
        <v>60</v>
      </c>
      <c r="X27" s="13">
        <f t="shared" si="6"/>
        <v>48</v>
      </c>
      <c r="Y27" s="13">
        <f t="shared" si="7"/>
        <v>57</v>
      </c>
      <c r="Z27" s="13">
        <v>143</v>
      </c>
      <c r="AB27" s="12" t="s">
        <v>40</v>
      </c>
      <c r="AC27" s="12">
        <v>20</v>
      </c>
      <c r="AD27" s="12">
        <v>16</v>
      </c>
      <c r="AE27" s="12">
        <v>19</v>
      </c>
      <c r="AF27" s="13">
        <f t="shared" si="8"/>
        <v>47.666666666666664</v>
      </c>
      <c r="AH27" s="12" t="s">
        <v>40</v>
      </c>
      <c r="AI27" s="13">
        <f t="shared" si="1"/>
        <v>33.277870216306155</v>
      </c>
      <c r="AJ27" s="13">
        <f t="shared" si="9"/>
        <v>25.106990014265332</v>
      </c>
      <c r="AK27" s="13">
        <f t="shared" si="10"/>
        <v>34.131736526946106</v>
      </c>
      <c r="AL27" s="13">
        <f t="shared" si="11"/>
        <v>79.847715736040598</v>
      </c>
    </row>
    <row r="28" spans="2:38" x14ac:dyDescent="0.35">
      <c r="B28" s="12" t="s">
        <v>41</v>
      </c>
      <c r="C28" s="13">
        <f>W28/100*$J$6</f>
        <v>43.56</v>
      </c>
      <c r="D28" s="13">
        <f>X28/100*$J$6</f>
        <v>35.64</v>
      </c>
      <c r="E28" s="13">
        <f>Y28/100*$J$6</f>
        <v>41.58</v>
      </c>
      <c r="F28" s="13">
        <f>Z28/100*$J$6</f>
        <v>104.28</v>
      </c>
      <c r="H28" s="12" t="s">
        <v>41</v>
      </c>
      <c r="I28" s="13">
        <f>AC28/34*$J$6/3</f>
        <v>14.23529411764706</v>
      </c>
      <c r="J28" s="13">
        <f>AD28/32*$J$6/3</f>
        <v>12.375</v>
      </c>
      <c r="K28" s="13">
        <f>AE28/34*$J$6/3</f>
        <v>13.588235294117647</v>
      </c>
      <c r="L28" s="13">
        <f>AF28/34*$J$6/3*1.1</f>
        <v>37.48627450980392</v>
      </c>
      <c r="N28" s="12" t="s">
        <v>41</v>
      </c>
      <c r="O28" s="13">
        <f t="shared" si="0"/>
        <v>23.686013506900267</v>
      </c>
      <c r="P28" s="13">
        <f t="shared" si="2"/>
        <v>19.418687589158342</v>
      </c>
      <c r="Q28" s="13">
        <f t="shared" si="3"/>
        <v>24.410003522367031</v>
      </c>
      <c r="R28" s="13">
        <f t="shared" si="4"/>
        <v>62.79426694535681</v>
      </c>
      <c r="V28" s="12" t="s">
        <v>41</v>
      </c>
      <c r="W28" s="13">
        <f t="shared" si="5"/>
        <v>66</v>
      </c>
      <c r="X28" s="13">
        <f t="shared" si="6"/>
        <v>54</v>
      </c>
      <c r="Y28" s="13">
        <f t="shared" si="7"/>
        <v>63</v>
      </c>
      <c r="Z28" s="13">
        <v>158</v>
      </c>
      <c r="AB28" s="12" t="s">
        <v>41</v>
      </c>
      <c r="AC28" s="12">
        <v>22</v>
      </c>
      <c r="AD28" s="12">
        <v>18</v>
      </c>
      <c r="AE28" s="12">
        <v>21</v>
      </c>
      <c r="AF28" s="13">
        <f t="shared" si="8"/>
        <v>52.666666666666664</v>
      </c>
      <c r="AH28" s="12" t="s">
        <v>41</v>
      </c>
      <c r="AI28" s="13">
        <f t="shared" si="1"/>
        <v>36.605657237936775</v>
      </c>
      <c r="AJ28" s="13">
        <f t="shared" si="9"/>
        <v>28.245363766048499</v>
      </c>
      <c r="AK28" s="13">
        <f t="shared" si="10"/>
        <v>37.724550898203596</v>
      </c>
      <c r="AL28" s="13">
        <f t="shared" si="11"/>
        <v>88.223350253807098</v>
      </c>
    </row>
    <row r="29" spans="2:38" x14ac:dyDescent="0.35">
      <c r="N29" s="5" t="s">
        <v>43</v>
      </c>
      <c r="O29" s="15">
        <f>F3</f>
        <v>0.7</v>
      </c>
      <c r="P29" s="15">
        <f>F4</f>
        <v>0.72727272727272729</v>
      </c>
      <c r="Q29" s="15">
        <f>F5</f>
        <v>0.66666666666666663</v>
      </c>
      <c r="R29" s="15">
        <f>F6</f>
        <v>0.69696969696969702</v>
      </c>
      <c r="V29" s="5" t="s">
        <v>42</v>
      </c>
      <c r="Z29" s="5">
        <v>300</v>
      </c>
      <c r="AB29" s="5" t="s">
        <v>42</v>
      </c>
      <c r="AC29" s="5">
        <v>34</v>
      </c>
      <c r="AD29" s="5">
        <v>32</v>
      </c>
      <c r="AE29" s="5">
        <v>34</v>
      </c>
      <c r="AF29" s="14">
        <v>100</v>
      </c>
      <c r="AH29" s="5" t="s">
        <v>42</v>
      </c>
      <c r="AI29" s="14">
        <v>34</v>
      </c>
      <c r="AJ29" s="14">
        <v>32</v>
      </c>
      <c r="AK29" s="14">
        <v>34</v>
      </c>
      <c r="AL29" s="14">
        <v>100</v>
      </c>
    </row>
    <row r="30" spans="2:38" x14ac:dyDescent="0.35">
      <c r="N30" s="45" t="s">
        <v>44</v>
      </c>
      <c r="O30" s="45"/>
      <c r="P30" s="45"/>
      <c r="Q30" s="45"/>
      <c r="R30" s="45"/>
      <c r="AH30" s="5" t="s">
        <v>43</v>
      </c>
      <c r="AI30" s="15">
        <f>Z3</f>
        <v>0.7</v>
      </c>
      <c r="AJ30" s="15">
        <f>Z4</f>
        <v>0.8</v>
      </c>
      <c r="AK30" s="15">
        <f>Z5</f>
        <v>0.8</v>
      </c>
      <c r="AL30" s="15">
        <f>Z6</f>
        <v>0.76666666666666672</v>
      </c>
    </row>
    <row r="31" spans="2:38" ht="14.5" customHeight="1" x14ac:dyDescent="0.35">
      <c r="B31" s="41" t="s">
        <v>45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V31" s="41" t="s">
        <v>45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</row>
    <row r="32" spans="2:38" x14ac:dyDescent="0.3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1:38" x14ac:dyDescent="0.3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</row>
    <row r="34" spans="1:38" ht="5.5" customHeight="1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41" spans="1:38" x14ac:dyDescent="0.35">
      <c r="L41" s="16"/>
      <c r="AF41" s="16"/>
    </row>
  </sheetData>
  <mergeCells count="25">
    <mergeCell ref="A8:S8"/>
    <mergeCell ref="A34:S34"/>
    <mergeCell ref="B31:R33"/>
    <mergeCell ref="B9:R9"/>
    <mergeCell ref="B11:F11"/>
    <mergeCell ref="H11:L11"/>
    <mergeCell ref="N11:R11"/>
    <mergeCell ref="N30:R30"/>
    <mergeCell ref="B7:E7"/>
    <mergeCell ref="V2:W2"/>
    <mergeCell ref="V3:W3"/>
    <mergeCell ref="V4:W4"/>
    <mergeCell ref="V5:W5"/>
    <mergeCell ref="V6:W6"/>
    <mergeCell ref="V7:Y7"/>
    <mergeCell ref="B5:C5"/>
    <mergeCell ref="B4:C4"/>
    <mergeCell ref="B6:C6"/>
    <mergeCell ref="B2:C2"/>
    <mergeCell ref="B3:C3"/>
    <mergeCell ref="V31:AL33"/>
    <mergeCell ref="V9:AL9"/>
    <mergeCell ref="V11:Z11"/>
    <mergeCell ref="AB11:AF11"/>
    <mergeCell ref="AH11:AL11"/>
  </mergeCells>
  <pageMargins left="0.7" right="0.7" top="0.75" bottom="0.75" header="0.3" footer="0.3"/>
  <pageSetup scale="99" orientation="landscape" r:id="rId1"/>
  <ignoredErrors>
    <ignoredError sqref="J13 J14:J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C9D1-8E01-410D-B922-480AE122C80E}">
  <dimension ref="B1:N34"/>
  <sheetViews>
    <sheetView showGridLines="0" tabSelected="1" zoomScale="115" zoomScaleNormal="115" workbookViewId="0">
      <selection activeCell="E10" sqref="E10"/>
    </sheetView>
  </sheetViews>
  <sheetFormatPr defaultRowHeight="14.5" x14ac:dyDescent="0.35"/>
  <cols>
    <col min="1" max="1" width="6.36328125" customWidth="1"/>
    <col min="3" max="3" width="26.81640625" bestFit="1" customWidth="1"/>
    <col min="4" max="7" width="6.90625" bestFit="1" customWidth="1"/>
    <col min="8" max="11" width="7.90625" bestFit="1" customWidth="1"/>
  </cols>
  <sheetData>
    <row r="1" spans="2:14" ht="15" thickBot="1" x14ac:dyDescent="0.4"/>
    <row r="2" spans="2:14" ht="29" thickBot="1" x14ac:dyDescent="0.7">
      <c r="B2" s="56" t="s">
        <v>92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2:14" ht="6.5" customHeight="1" x14ac:dyDescent="0.35"/>
    <row r="4" spans="2:14" x14ac:dyDescent="0.35">
      <c r="B4" s="5" t="s">
        <v>53</v>
      </c>
      <c r="C4" s="5" t="s">
        <v>54</v>
      </c>
      <c r="D4" s="5" t="s">
        <v>55</v>
      </c>
      <c r="E4" s="5" t="s">
        <v>0</v>
      </c>
      <c r="F4" s="5" t="s">
        <v>2</v>
      </c>
      <c r="G4" s="5" t="s">
        <v>4</v>
      </c>
      <c r="H4" s="5" t="s">
        <v>6</v>
      </c>
      <c r="I4" s="5" t="s">
        <v>9</v>
      </c>
      <c r="J4" s="5" t="s">
        <v>56</v>
      </c>
      <c r="K4" s="5" t="s">
        <v>57</v>
      </c>
      <c r="L4" s="5" t="s">
        <v>58</v>
      </c>
      <c r="M4" s="5" t="s">
        <v>59</v>
      </c>
      <c r="N4" s="5" t="s">
        <v>60</v>
      </c>
    </row>
    <row r="5" spans="2:14" x14ac:dyDescent="0.35">
      <c r="B5" s="59" t="s">
        <v>66</v>
      </c>
      <c r="C5" s="21" t="s">
        <v>67</v>
      </c>
      <c r="D5" s="22">
        <v>12</v>
      </c>
      <c r="E5" s="22"/>
      <c r="F5" s="22"/>
      <c r="G5" s="22"/>
      <c r="H5" s="22"/>
      <c r="I5" s="22">
        <v>3</v>
      </c>
      <c r="J5" s="22"/>
      <c r="K5" s="22"/>
      <c r="L5" s="22"/>
      <c r="M5" s="22"/>
      <c r="N5" s="22"/>
    </row>
    <row r="6" spans="2:14" x14ac:dyDescent="0.35">
      <c r="B6" s="51"/>
      <c r="C6" s="21" t="s">
        <v>68</v>
      </c>
      <c r="D6" s="22">
        <v>12</v>
      </c>
      <c r="E6" s="22"/>
      <c r="F6" s="22"/>
      <c r="G6" s="22"/>
      <c r="H6" s="22"/>
      <c r="I6" s="22">
        <v>3</v>
      </c>
      <c r="J6" s="22">
        <v>7</v>
      </c>
      <c r="K6" s="22"/>
      <c r="L6" s="22"/>
      <c r="M6" s="22"/>
      <c r="N6" s="22"/>
    </row>
    <row r="7" spans="2:14" x14ac:dyDescent="0.35">
      <c r="B7" s="51"/>
      <c r="C7" s="21" t="s">
        <v>69</v>
      </c>
      <c r="D7" s="22">
        <v>10</v>
      </c>
      <c r="E7" s="22"/>
      <c r="F7" s="22"/>
      <c r="G7" s="22"/>
      <c r="H7" s="22"/>
      <c r="I7" s="22">
        <v>3</v>
      </c>
      <c r="J7" s="22">
        <v>5</v>
      </c>
      <c r="K7" s="22"/>
      <c r="L7" s="22"/>
      <c r="M7" s="22"/>
      <c r="N7" s="22"/>
    </row>
    <row r="8" spans="2:14" x14ac:dyDescent="0.35">
      <c r="B8" s="28"/>
      <c r="C8" s="28" t="s">
        <v>91</v>
      </c>
      <c r="D8" s="18">
        <f>SUM(D5:D7)</f>
        <v>34</v>
      </c>
      <c r="E8" s="29"/>
      <c r="F8" s="29"/>
      <c r="G8" s="29"/>
      <c r="H8" s="29"/>
      <c r="I8" s="18">
        <f>SUM(I5:I7)</f>
        <v>9</v>
      </c>
      <c r="J8" s="18">
        <f>SUM(J5:J7)</f>
        <v>12</v>
      </c>
      <c r="K8" s="29"/>
      <c r="L8" s="29"/>
      <c r="M8" s="18"/>
      <c r="N8" s="29"/>
    </row>
    <row r="9" spans="2:14" x14ac:dyDescent="0.35">
      <c r="B9" s="59" t="s">
        <v>70</v>
      </c>
      <c r="C9" s="21" t="s">
        <v>71</v>
      </c>
      <c r="D9" s="22">
        <v>4</v>
      </c>
      <c r="E9" s="22"/>
      <c r="F9" s="22"/>
      <c r="G9" s="22"/>
      <c r="H9" s="22"/>
      <c r="I9" s="22">
        <v>3</v>
      </c>
      <c r="J9" s="22">
        <v>2</v>
      </c>
      <c r="K9" s="22"/>
      <c r="L9" s="22"/>
      <c r="M9" s="22"/>
      <c r="N9" s="22"/>
    </row>
    <row r="10" spans="2:14" x14ac:dyDescent="0.35">
      <c r="B10" s="51"/>
      <c r="C10" s="21" t="s">
        <v>72</v>
      </c>
      <c r="D10" s="22">
        <v>8</v>
      </c>
      <c r="F10" s="22"/>
      <c r="G10" s="22"/>
      <c r="H10" s="22"/>
      <c r="I10" s="22">
        <v>3</v>
      </c>
      <c r="J10" s="22">
        <v>2</v>
      </c>
      <c r="K10" s="22"/>
      <c r="L10" s="22"/>
      <c r="M10" s="22"/>
      <c r="N10" s="22"/>
    </row>
    <row r="11" spans="2:14" x14ac:dyDescent="0.35">
      <c r="B11" s="51"/>
      <c r="C11" s="21" t="s">
        <v>73</v>
      </c>
      <c r="D11" s="22">
        <v>4</v>
      </c>
      <c r="E11" s="22"/>
      <c r="F11" s="22"/>
      <c r="G11" s="22"/>
      <c r="H11" s="22"/>
      <c r="I11" s="22">
        <v>3</v>
      </c>
      <c r="J11" s="22">
        <v>2</v>
      </c>
      <c r="K11" s="22"/>
      <c r="L11" s="22"/>
      <c r="M11" s="22"/>
      <c r="N11" s="22"/>
    </row>
    <row r="12" spans="2:14" x14ac:dyDescent="0.35">
      <c r="B12" s="51"/>
      <c r="C12" s="21" t="s">
        <v>74</v>
      </c>
      <c r="D12" s="22">
        <v>4</v>
      </c>
      <c r="E12" s="22"/>
      <c r="F12" s="22"/>
      <c r="G12" s="22"/>
      <c r="H12" s="22"/>
      <c r="I12" s="22">
        <v>3</v>
      </c>
      <c r="J12" s="22">
        <v>2</v>
      </c>
      <c r="K12" s="22"/>
      <c r="L12" s="22"/>
      <c r="M12" s="22"/>
      <c r="N12" s="22"/>
    </row>
    <row r="13" spans="2:14" x14ac:dyDescent="0.35">
      <c r="B13" s="51"/>
      <c r="C13" s="21" t="s">
        <v>75</v>
      </c>
      <c r="D13" s="22">
        <v>12</v>
      </c>
      <c r="E13" s="22"/>
      <c r="F13" s="22"/>
      <c r="G13" s="22"/>
      <c r="H13" s="22"/>
      <c r="I13" s="22">
        <v>3</v>
      </c>
      <c r="J13" s="22">
        <v>2</v>
      </c>
      <c r="K13" s="22"/>
      <c r="L13" s="22"/>
      <c r="M13" s="22"/>
      <c r="N13" s="22"/>
    </row>
    <row r="14" spans="2:14" x14ac:dyDescent="0.35">
      <c r="B14" s="28"/>
      <c r="C14" s="28" t="s">
        <v>90</v>
      </c>
      <c r="D14" s="18">
        <f>SUM(D9:D13)</f>
        <v>32</v>
      </c>
      <c r="E14" s="29"/>
      <c r="F14" s="29"/>
      <c r="G14" s="29"/>
      <c r="H14" s="29"/>
      <c r="I14" s="18">
        <f>SUM(I9:I13)</f>
        <v>15</v>
      </c>
      <c r="J14" s="18">
        <f>SUM(J9:J13)</f>
        <v>10</v>
      </c>
      <c r="K14" s="29"/>
      <c r="L14" s="29"/>
      <c r="M14" s="29"/>
      <c r="N14" s="29"/>
    </row>
    <row r="15" spans="2:14" x14ac:dyDescent="0.35">
      <c r="B15" s="59" t="s">
        <v>61</v>
      </c>
      <c r="C15" s="21" t="s">
        <v>62</v>
      </c>
      <c r="D15" s="22">
        <v>10</v>
      </c>
      <c r="E15" s="22"/>
      <c r="F15" s="22"/>
      <c r="G15" s="22"/>
      <c r="H15" s="22"/>
      <c r="I15" s="22">
        <v>3</v>
      </c>
      <c r="J15" s="22">
        <v>5</v>
      </c>
      <c r="K15" s="22"/>
      <c r="L15" s="22"/>
      <c r="M15" s="22"/>
      <c r="N15" s="22"/>
    </row>
    <row r="16" spans="2:14" x14ac:dyDescent="0.35">
      <c r="B16" s="51"/>
      <c r="C16" s="21" t="s">
        <v>63</v>
      </c>
      <c r="D16" s="22">
        <v>10</v>
      </c>
      <c r="E16" s="22"/>
      <c r="F16" s="22"/>
      <c r="G16" s="22"/>
      <c r="H16" s="22"/>
      <c r="I16" s="22">
        <v>3</v>
      </c>
      <c r="J16" s="22">
        <v>4</v>
      </c>
      <c r="K16" s="22"/>
      <c r="L16" s="22"/>
      <c r="M16" s="22"/>
      <c r="N16" s="22"/>
    </row>
    <row r="17" spans="2:14" x14ac:dyDescent="0.35">
      <c r="B17" s="51"/>
      <c r="C17" s="21" t="s">
        <v>64</v>
      </c>
      <c r="D17" s="22">
        <v>7</v>
      </c>
      <c r="E17" s="22"/>
      <c r="F17" s="22"/>
      <c r="G17" s="22"/>
      <c r="H17" s="22"/>
      <c r="I17" s="22">
        <v>3</v>
      </c>
      <c r="J17" s="22">
        <v>2</v>
      </c>
      <c r="K17" s="22"/>
      <c r="L17" s="22"/>
      <c r="M17" s="22"/>
      <c r="N17" s="22"/>
    </row>
    <row r="18" spans="2:14" x14ac:dyDescent="0.35">
      <c r="B18" s="51"/>
      <c r="C18" s="21" t="s">
        <v>65</v>
      </c>
      <c r="D18" s="22">
        <v>7</v>
      </c>
      <c r="E18" s="22"/>
      <c r="F18" s="22"/>
      <c r="G18" s="22"/>
      <c r="H18" s="22"/>
      <c r="I18" s="22">
        <v>3</v>
      </c>
      <c r="J18" s="22">
        <v>2</v>
      </c>
      <c r="K18" s="22"/>
      <c r="L18" s="22"/>
      <c r="M18" s="22"/>
      <c r="N18" s="22"/>
    </row>
    <row r="19" spans="2:14" x14ac:dyDescent="0.35">
      <c r="B19" s="28"/>
      <c r="C19" s="28" t="s">
        <v>89</v>
      </c>
      <c r="D19" s="18">
        <f>SUM(D15:D18)</f>
        <v>34</v>
      </c>
      <c r="E19" s="29"/>
      <c r="F19" s="29"/>
      <c r="G19" s="29"/>
      <c r="H19" s="29"/>
      <c r="I19" s="18">
        <f>SUM(I15:I18)</f>
        <v>12</v>
      </c>
      <c r="J19" s="18">
        <f>SUM(J15:J18)</f>
        <v>13</v>
      </c>
      <c r="K19" s="29"/>
      <c r="L19" s="29"/>
      <c r="M19" s="29"/>
      <c r="N19" s="18"/>
    </row>
    <row r="20" spans="2:14" x14ac:dyDescent="0.35">
      <c r="B20" s="25"/>
      <c r="C20" s="25"/>
      <c r="D20" s="5">
        <f>D19+D14+D8</f>
        <v>100</v>
      </c>
      <c r="E20" s="26"/>
      <c r="F20" s="26"/>
      <c r="G20" s="26"/>
      <c r="H20" s="26"/>
      <c r="I20" s="5">
        <f>I19+I14+I8</f>
        <v>36</v>
      </c>
      <c r="J20" s="5">
        <f>J19+J14+J8</f>
        <v>35</v>
      </c>
      <c r="K20" s="26"/>
      <c r="L20" s="26"/>
      <c r="M20" s="26"/>
      <c r="N20" s="5">
        <f>N19+N14+N8</f>
        <v>0</v>
      </c>
    </row>
    <row r="21" spans="2:14" x14ac:dyDescent="0.35">
      <c r="B21" s="23"/>
      <c r="C21" s="23"/>
      <c r="D21" s="24"/>
      <c r="E21" s="24"/>
      <c r="F21" s="24"/>
      <c r="G21" s="24"/>
      <c r="H21" s="22" t="s">
        <v>38</v>
      </c>
      <c r="I21" s="22">
        <v>100</v>
      </c>
      <c r="J21" s="27" t="s">
        <v>88</v>
      </c>
      <c r="K21" s="24"/>
      <c r="L21" s="24"/>
      <c r="M21" s="22" t="s">
        <v>39</v>
      </c>
      <c r="N21" s="22">
        <v>120</v>
      </c>
    </row>
    <row r="22" spans="2:14" x14ac:dyDescent="0.35">
      <c r="N22" s="30" t="s">
        <v>93</v>
      </c>
    </row>
    <row r="23" spans="2:14" x14ac:dyDescent="0.35">
      <c r="B23" s="20" t="s">
        <v>53</v>
      </c>
      <c r="C23" s="20" t="s">
        <v>54</v>
      </c>
      <c r="D23" s="20" t="s">
        <v>55</v>
      </c>
      <c r="E23" s="60" t="s">
        <v>76</v>
      </c>
      <c r="F23" s="61"/>
      <c r="G23" s="61"/>
      <c r="H23" s="61"/>
      <c r="I23" s="61"/>
      <c r="J23" s="61"/>
      <c r="K23" s="61"/>
      <c r="L23" s="61"/>
      <c r="M23" s="62"/>
    </row>
    <row r="24" spans="2:14" x14ac:dyDescent="0.35">
      <c r="B24" s="51" t="s">
        <v>24</v>
      </c>
      <c r="C24" s="21" t="s">
        <v>64</v>
      </c>
      <c r="D24" s="22">
        <v>7</v>
      </c>
      <c r="E24" s="49" t="s">
        <v>77</v>
      </c>
      <c r="F24" s="52"/>
      <c r="G24" s="52"/>
      <c r="H24" s="52"/>
      <c r="I24" s="52"/>
      <c r="J24" s="52"/>
      <c r="K24" s="52"/>
      <c r="L24" s="52"/>
      <c r="M24" s="50"/>
    </row>
    <row r="25" spans="2:14" x14ac:dyDescent="0.35">
      <c r="B25" s="51"/>
      <c r="C25" s="21" t="s">
        <v>65</v>
      </c>
      <c r="D25" s="22">
        <v>7</v>
      </c>
      <c r="E25" s="53" t="s">
        <v>78</v>
      </c>
      <c r="F25" s="54"/>
      <c r="G25" s="54"/>
      <c r="H25" s="54"/>
      <c r="I25" s="54"/>
      <c r="J25" s="54"/>
      <c r="K25" s="54"/>
      <c r="L25" s="54"/>
      <c r="M25" s="55"/>
    </row>
    <row r="26" spans="2:14" x14ac:dyDescent="0.35">
      <c r="B26" s="51"/>
      <c r="C26" s="21" t="s">
        <v>63</v>
      </c>
      <c r="D26" s="22">
        <v>9</v>
      </c>
      <c r="E26" s="53" t="s">
        <v>79</v>
      </c>
      <c r="F26" s="54"/>
      <c r="G26" s="54"/>
      <c r="H26" s="54"/>
      <c r="I26" s="54"/>
      <c r="J26" s="54"/>
      <c r="K26" s="54"/>
      <c r="L26" s="54"/>
      <c r="M26" s="55"/>
    </row>
    <row r="27" spans="2:14" x14ac:dyDescent="0.35">
      <c r="B27" s="51"/>
      <c r="C27" s="21" t="s">
        <v>62</v>
      </c>
      <c r="D27" s="22">
        <v>11</v>
      </c>
      <c r="E27" s="53" t="s">
        <v>80</v>
      </c>
      <c r="F27" s="54"/>
      <c r="G27" s="54"/>
      <c r="H27" s="54"/>
      <c r="I27" s="54"/>
      <c r="J27" s="54"/>
      <c r="K27" s="54"/>
      <c r="L27" s="54"/>
      <c r="M27" s="55"/>
    </row>
    <row r="28" spans="2:14" x14ac:dyDescent="0.35">
      <c r="B28" s="51" t="s">
        <v>22</v>
      </c>
      <c r="C28" s="21" t="s">
        <v>67</v>
      </c>
      <c r="D28" s="22">
        <v>12</v>
      </c>
      <c r="E28" s="53" t="s">
        <v>81</v>
      </c>
      <c r="F28" s="54"/>
      <c r="G28" s="54"/>
      <c r="H28" s="54"/>
      <c r="I28" s="54"/>
      <c r="J28" s="54"/>
      <c r="K28" s="54"/>
      <c r="L28" s="54"/>
      <c r="M28" s="55"/>
    </row>
    <row r="29" spans="2:14" x14ac:dyDescent="0.35">
      <c r="B29" s="51"/>
      <c r="C29" s="21" t="s">
        <v>68</v>
      </c>
      <c r="D29" s="22">
        <v>12</v>
      </c>
      <c r="E29" s="53" t="s">
        <v>82</v>
      </c>
      <c r="F29" s="54"/>
      <c r="G29" s="54"/>
      <c r="H29" s="54"/>
      <c r="I29" s="54"/>
      <c r="J29" s="54"/>
      <c r="K29" s="54"/>
      <c r="L29" s="54"/>
      <c r="M29" s="55"/>
    </row>
    <row r="30" spans="2:14" x14ac:dyDescent="0.35">
      <c r="B30" s="51"/>
      <c r="C30" s="21" t="s">
        <v>69</v>
      </c>
      <c r="D30" s="22">
        <v>10</v>
      </c>
      <c r="E30" s="53" t="s">
        <v>83</v>
      </c>
      <c r="F30" s="54"/>
      <c r="G30" s="54"/>
      <c r="H30" s="54"/>
      <c r="I30" s="54"/>
      <c r="J30" s="54"/>
      <c r="K30" s="54"/>
      <c r="L30" s="54"/>
      <c r="M30" s="55"/>
    </row>
    <row r="31" spans="2:14" x14ac:dyDescent="0.35">
      <c r="B31" s="51" t="s">
        <v>23</v>
      </c>
      <c r="C31" s="21" t="s">
        <v>71</v>
      </c>
      <c r="D31" s="22">
        <v>8</v>
      </c>
      <c r="E31" s="53" t="s">
        <v>84</v>
      </c>
      <c r="F31" s="54"/>
      <c r="G31" s="54"/>
      <c r="H31" s="54"/>
      <c r="I31" s="54"/>
      <c r="J31" s="54"/>
      <c r="K31" s="54"/>
      <c r="L31" s="54"/>
      <c r="M31" s="55"/>
    </row>
    <row r="32" spans="2:14" x14ac:dyDescent="0.35">
      <c r="B32" s="51"/>
      <c r="C32" s="21" t="s">
        <v>85</v>
      </c>
      <c r="D32" s="22">
        <v>8</v>
      </c>
      <c r="E32" s="53" t="s">
        <v>85</v>
      </c>
      <c r="F32" s="54"/>
      <c r="G32" s="54"/>
      <c r="H32" s="54"/>
      <c r="I32" s="54"/>
      <c r="J32" s="54"/>
      <c r="K32" s="54"/>
      <c r="L32" s="54"/>
      <c r="M32" s="55"/>
    </row>
    <row r="33" spans="2:13" x14ac:dyDescent="0.35">
      <c r="B33" s="51"/>
      <c r="C33" s="21" t="s">
        <v>86</v>
      </c>
      <c r="D33" s="22">
        <v>16</v>
      </c>
      <c r="E33" s="53" t="s">
        <v>87</v>
      </c>
      <c r="F33" s="54"/>
      <c r="G33" s="54"/>
      <c r="H33" s="54"/>
      <c r="I33" s="54"/>
      <c r="J33" s="54"/>
      <c r="K33" s="54"/>
      <c r="L33" s="54"/>
      <c r="M33" s="55"/>
    </row>
    <row r="34" spans="2:13" x14ac:dyDescent="0.35">
      <c r="B34" s="21"/>
      <c r="C34" s="21"/>
      <c r="D34" s="22">
        <f>SUM(D24:D33)</f>
        <v>100</v>
      </c>
      <c r="E34" s="53"/>
      <c r="F34" s="54"/>
      <c r="G34" s="54"/>
      <c r="H34" s="54"/>
      <c r="I34" s="54"/>
      <c r="J34" s="54"/>
      <c r="K34" s="54"/>
      <c r="L34" s="54"/>
      <c r="M34" s="55"/>
    </row>
  </sheetData>
  <mergeCells count="19">
    <mergeCell ref="E34:M34"/>
    <mergeCell ref="B28:B30"/>
    <mergeCell ref="E28:M28"/>
    <mergeCell ref="E29:M29"/>
    <mergeCell ref="E30:M30"/>
    <mergeCell ref="B31:B33"/>
    <mergeCell ref="E31:M31"/>
    <mergeCell ref="E32:M32"/>
    <mergeCell ref="E33:M33"/>
    <mergeCell ref="B2:N2"/>
    <mergeCell ref="B15:B18"/>
    <mergeCell ref="B5:B7"/>
    <mergeCell ref="B9:B13"/>
    <mergeCell ref="E23:M23"/>
    <mergeCell ref="B24:B27"/>
    <mergeCell ref="E24:M24"/>
    <mergeCell ref="E25:M25"/>
    <mergeCell ref="E26:M26"/>
    <mergeCell ref="E27:M2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1982-AA7E-40DC-AF72-9E2A8EA98774}">
  <dimension ref="B3:D13"/>
  <sheetViews>
    <sheetView showGridLines="0" workbookViewId="0">
      <selection activeCell="C19" sqref="C19"/>
    </sheetView>
  </sheetViews>
  <sheetFormatPr defaultRowHeight="14.5" x14ac:dyDescent="0.35"/>
  <cols>
    <col min="2" max="2" width="11.1796875" bestFit="1" customWidth="1"/>
  </cols>
  <sheetData>
    <row r="3" spans="2:4" ht="21" x14ac:dyDescent="0.5">
      <c r="B3" s="38" t="s">
        <v>14</v>
      </c>
      <c r="C3" s="38"/>
    </row>
    <row r="4" spans="2:4" ht="21" x14ac:dyDescent="0.5">
      <c r="B4" s="3" t="s">
        <v>0</v>
      </c>
      <c r="C4" s="2">
        <v>70</v>
      </c>
      <c r="D4">
        <v>70</v>
      </c>
    </row>
    <row r="5" spans="2:4" ht="21" x14ac:dyDescent="0.5">
      <c r="B5" s="3" t="s">
        <v>1</v>
      </c>
      <c r="C5" s="2">
        <v>90</v>
      </c>
      <c r="D5">
        <v>80</v>
      </c>
    </row>
    <row r="6" spans="2:4" ht="21" x14ac:dyDescent="0.5">
      <c r="B6" s="3" t="s">
        <v>2</v>
      </c>
      <c r="C6" s="2">
        <v>100</v>
      </c>
      <c r="D6">
        <v>90</v>
      </c>
    </row>
    <row r="7" spans="2:4" ht="21" x14ac:dyDescent="0.5">
      <c r="B7" s="3" t="s">
        <v>3</v>
      </c>
      <c r="C7" s="2">
        <v>120</v>
      </c>
      <c r="D7">
        <v>100</v>
      </c>
    </row>
    <row r="8" spans="2:4" ht="21" x14ac:dyDescent="0.5">
      <c r="B8" s="3" t="s">
        <v>4</v>
      </c>
      <c r="C8" s="2">
        <v>110</v>
      </c>
      <c r="D8">
        <v>110</v>
      </c>
    </row>
    <row r="9" spans="2:4" ht="21" x14ac:dyDescent="0.5">
      <c r="B9" s="3" t="s">
        <v>5</v>
      </c>
      <c r="C9" s="2">
        <v>105</v>
      </c>
      <c r="D9">
        <v>120</v>
      </c>
    </row>
    <row r="10" spans="2:4" ht="21" x14ac:dyDescent="0.5">
      <c r="B10" s="3" t="s">
        <v>6</v>
      </c>
      <c r="C10" s="2">
        <v>95</v>
      </c>
      <c r="D10">
        <v>125</v>
      </c>
    </row>
    <row r="11" spans="2:4" ht="21" x14ac:dyDescent="0.5">
      <c r="B11" s="3" t="s">
        <v>7</v>
      </c>
      <c r="C11" s="2">
        <v>110</v>
      </c>
      <c r="D11">
        <v>130</v>
      </c>
    </row>
    <row r="12" spans="2:4" ht="21" x14ac:dyDescent="0.5">
      <c r="B12" s="3" t="s">
        <v>8</v>
      </c>
      <c r="C12" s="2">
        <v>120</v>
      </c>
      <c r="D12">
        <v>135</v>
      </c>
    </row>
    <row r="13" spans="2:4" ht="21" x14ac:dyDescent="0.5">
      <c r="B13" s="3" t="s">
        <v>9</v>
      </c>
      <c r="C13" s="2">
        <v>140</v>
      </c>
      <c r="D13">
        <v>140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AC24-7206-4530-BF95-1FDB9AE01DC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Next Mock Score</vt:lpstr>
      <vt:lpstr>Score Vs Percentile</vt:lpstr>
      <vt:lpstr>12 Pillars</vt:lpstr>
      <vt:lpstr>Target Plan</vt:lpstr>
      <vt:lpstr>Mock Analysis</vt:lpstr>
      <vt:lpstr>'Score Vs Percentile'!Print_Area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Ravneet Gandhi</dc:creator>
  <cp:lastModifiedBy>CETKING</cp:lastModifiedBy>
  <cp:lastPrinted>2020-07-05T11:55:04Z</cp:lastPrinted>
  <dcterms:created xsi:type="dcterms:W3CDTF">2015-03-20T11:40:18Z</dcterms:created>
  <dcterms:modified xsi:type="dcterms:W3CDTF">2020-11-06T07:07:32Z</dcterms:modified>
</cp:coreProperties>
</file>